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lefloch\Documents\REDELAC\e3-et-e4\simulations_STICS\JavaSTICS-1.5.1-STICS-10.0.0\rot1.2_base\"/>
    </mc:Choice>
  </mc:AlternateContent>
  <bookViews>
    <workbookView xWindow="0" yWindow="0" windowWidth="19200" windowHeight="8460" tabRatio="811" activeTab="4"/>
  </bookViews>
  <sheets>
    <sheet name="Liste_plantes" sheetId="9" r:id="rId1"/>
    <sheet name="Liste_engrais" sheetId="16" r:id="rId2"/>
    <sheet name="representation" sheetId="18" r:id="rId3"/>
    <sheet name="USMs" sheetId="1" r:id="rId4"/>
    <sheet name="Tec" sheetId="6" r:id="rId5"/>
    <sheet name="Ini" sheetId="2" r:id="rId6"/>
    <sheet name="Station" sheetId="7" r:id="rId7"/>
    <sheet name="liste_USMs" sheetId="10" r:id="rId8"/>
    <sheet name="jours juliens" sheetId="17" r:id="rId9"/>
  </sheets>
  <definedNames>
    <definedName name="_xlnm._FilterDatabase" localSheetId="8" hidden="1">'jours juliens'!$A$1:$C$367</definedName>
    <definedName name="_xlnm._FilterDatabase" localSheetId="4" hidden="1">Tec!$A$1:$FN$4</definedName>
  </definedNames>
  <calcPr calcId="162913"/>
</workbook>
</file>

<file path=xl/calcChain.xml><?xml version="1.0" encoding="utf-8"?>
<calcChain xmlns="http://schemas.openxmlformats.org/spreadsheetml/2006/main">
  <c r="T3" i="1" l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2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5" i="1"/>
  <c r="S6" i="1"/>
  <c r="S7" i="1"/>
  <c r="S8" i="1"/>
  <c r="S9" i="1"/>
  <c r="S10" i="1"/>
  <c r="S11" i="1"/>
  <c r="S3" i="1"/>
  <c r="S4" i="1"/>
  <c r="S2" i="1"/>
  <c r="I4" i="1" l="1"/>
  <c r="I5" i="1"/>
  <c r="I6" i="1"/>
  <c r="I7" i="1"/>
  <c r="I8" i="1"/>
  <c r="I9" i="1"/>
  <c r="I10" i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I110" i="1" s="1"/>
  <c r="I111" i="1" s="1"/>
  <c r="I112" i="1" s="1"/>
  <c r="I113" i="1" s="1"/>
  <c r="I114" i="1" s="1"/>
  <c r="I115" i="1" s="1"/>
  <c r="I116" i="1" s="1"/>
  <c r="I117" i="1" s="1"/>
  <c r="I118" i="1" s="1"/>
  <c r="I119" i="1" s="1"/>
  <c r="I120" i="1" s="1"/>
  <c r="I121" i="1" s="1"/>
  <c r="I122" i="1" s="1"/>
  <c r="I123" i="1" s="1"/>
  <c r="I124" i="1" s="1"/>
  <c r="I125" i="1" s="1"/>
  <c r="I126" i="1" s="1"/>
  <c r="I127" i="1" s="1"/>
  <c r="I128" i="1" s="1"/>
  <c r="I129" i="1" s="1"/>
  <c r="I130" i="1" s="1"/>
  <c r="I131" i="1" s="1"/>
  <c r="I132" i="1" s="1"/>
  <c r="I133" i="1" s="1"/>
  <c r="I134" i="1" s="1"/>
  <c r="I135" i="1" s="1"/>
  <c r="I136" i="1" s="1"/>
  <c r="I137" i="1" s="1"/>
  <c r="I138" i="1" s="1"/>
  <c r="I139" i="1" s="1"/>
  <c r="I140" i="1" s="1"/>
  <c r="I141" i="1" s="1"/>
  <c r="I142" i="1" s="1"/>
  <c r="I143" i="1" s="1"/>
  <c r="I144" i="1" s="1"/>
  <c r="I145" i="1" s="1"/>
  <c r="I146" i="1" s="1"/>
  <c r="I147" i="1" s="1"/>
  <c r="I148" i="1" s="1"/>
  <c r="I149" i="1" s="1"/>
  <c r="I150" i="1" s="1"/>
  <c r="I151" i="1" s="1"/>
  <c r="I152" i="1" s="1"/>
  <c r="I153" i="1" s="1"/>
  <c r="I154" i="1" s="1"/>
  <c r="I155" i="1" s="1"/>
  <c r="I156" i="1" s="1"/>
  <c r="I157" i="1" s="1"/>
  <c r="I158" i="1" s="1"/>
  <c r="I159" i="1" s="1"/>
  <c r="I160" i="1" s="1"/>
  <c r="I161" i="1" s="1"/>
  <c r="I162" i="1" s="1"/>
  <c r="I163" i="1" s="1"/>
  <c r="I164" i="1" s="1"/>
  <c r="I165" i="1" s="1"/>
  <c r="I166" i="1" s="1"/>
  <c r="I167" i="1" s="1"/>
  <c r="I168" i="1" s="1"/>
  <c r="I169" i="1" s="1"/>
  <c r="I170" i="1" s="1"/>
  <c r="I171" i="1" s="1"/>
  <c r="I172" i="1" s="1"/>
  <c r="I173" i="1" s="1"/>
  <c r="I174" i="1" s="1"/>
  <c r="I175" i="1" s="1"/>
  <c r="I176" i="1" s="1"/>
  <c r="I177" i="1" s="1"/>
  <c r="I178" i="1" s="1"/>
  <c r="I179" i="1" s="1"/>
  <c r="I180" i="1" s="1"/>
  <c r="I181" i="1" s="1"/>
  <c r="I182" i="1" s="1"/>
  <c r="I183" i="1" s="1"/>
  <c r="I184" i="1" s="1"/>
  <c r="I185" i="1" s="1"/>
  <c r="I186" i="1" s="1"/>
  <c r="I187" i="1" s="1"/>
  <c r="I188" i="1" s="1"/>
  <c r="I189" i="1" s="1"/>
  <c r="I190" i="1" s="1"/>
  <c r="I191" i="1" s="1"/>
  <c r="I192" i="1" s="1"/>
  <c r="I193" i="1" s="1"/>
  <c r="I194" i="1" s="1"/>
  <c r="I195" i="1" s="1"/>
  <c r="I196" i="1" s="1"/>
  <c r="I197" i="1" s="1"/>
  <c r="I198" i="1" s="1"/>
  <c r="I199" i="1" s="1"/>
  <c r="I200" i="1" s="1"/>
  <c r="I201" i="1" s="1"/>
  <c r="I202" i="1" s="1"/>
  <c r="I203" i="1" s="1"/>
  <c r="I204" i="1" s="1"/>
  <c r="I205" i="1" s="1"/>
  <c r="I206" i="1" s="1"/>
  <c r="I207" i="1" s="1"/>
  <c r="I208" i="1" s="1"/>
  <c r="I209" i="1" s="1"/>
  <c r="I210" i="1" s="1"/>
  <c r="I211" i="1" s="1"/>
  <c r="I212" i="1" s="1"/>
  <c r="I213" i="1" s="1"/>
  <c r="I214" i="1" s="1"/>
  <c r="I215" i="1" s="1"/>
  <c r="I216" i="1" s="1"/>
  <c r="I217" i="1" s="1"/>
  <c r="I218" i="1" s="1"/>
  <c r="I219" i="1" s="1"/>
  <c r="I220" i="1" s="1"/>
  <c r="I221" i="1" s="1"/>
  <c r="I222" i="1" s="1"/>
  <c r="I223" i="1" s="1"/>
  <c r="I224" i="1" s="1"/>
  <c r="I225" i="1" s="1"/>
  <c r="I226" i="1" s="1"/>
  <c r="I227" i="1" s="1"/>
  <c r="I228" i="1" s="1"/>
  <c r="I229" i="1" s="1"/>
  <c r="I230" i="1" s="1"/>
  <c r="I231" i="1" s="1"/>
  <c r="I232" i="1" s="1"/>
  <c r="I233" i="1" s="1"/>
  <c r="I234" i="1" s="1"/>
  <c r="I235" i="1" s="1"/>
  <c r="I236" i="1" s="1"/>
  <c r="I237" i="1" s="1"/>
  <c r="I238" i="1" s="1"/>
  <c r="I239" i="1" s="1"/>
  <c r="I240" i="1" s="1"/>
  <c r="I241" i="1" s="1"/>
  <c r="I242" i="1" s="1"/>
  <c r="I243" i="1" s="1"/>
  <c r="I244" i="1" s="1"/>
  <c r="I245" i="1" s="1"/>
  <c r="I246" i="1" s="1"/>
  <c r="I247" i="1" s="1"/>
  <c r="I248" i="1" s="1"/>
  <c r="I249" i="1" s="1"/>
  <c r="I250" i="1" s="1"/>
  <c r="I251" i="1" s="1"/>
  <c r="I252" i="1" s="1"/>
  <c r="I253" i="1" s="1"/>
  <c r="I254" i="1" s="1"/>
  <c r="I255" i="1" s="1"/>
  <c r="I256" i="1" s="1"/>
  <c r="I257" i="1" s="1"/>
  <c r="I258" i="1" s="1"/>
  <c r="I259" i="1" s="1"/>
  <c r="I260" i="1" s="1"/>
  <c r="I261" i="1" s="1"/>
  <c r="I262" i="1" s="1"/>
  <c r="I263" i="1" s="1"/>
  <c r="I264" i="1" s="1"/>
  <c r="I265" i="1" s="1"/>
  <c r="I266" i="1" s="1"/>
  <c r="I267" i="1" s="1"/>
  <c r="I268" i="1" s="1"/>
  <c r="I269" i="1" s="1"/>
  <c r="I270" i="1" s="1"/>
  <c r="I271" i="1" s="1"/>
  <c r="I272" i="1" s="1"/>
  <c r="I273" i="1" s="1"/>
  <c r="I274" i="1" s="1"/>
  <c r="I275" i="1" s="1"/>
  <c r="I276" i="1" s="1"/>
  <c r="I277" i="1" s="1"/>
  <c r="I278" i="1" s="1"/>
  <c r="I279" i="1" s="1"/>
  <c r="I280" i="1" s="1"/>
  <c r="I281" i="1" s="1"/>
  <c r="I282" i="1" s="1"/>
  <c r="I283" i="1" s="1"/>
  <c r="I284" i="1" s="1"/>
  <c r="I285" i="1" s="1"/>
  <c r="I286" i="1" s="1"/>
  <c r="I287" i="1" s="1"/>
  <c r="I288" i="1" s="1"/>
  <c r="I289" i="1" s="1"/>
  <c r="I290" i="1" s="1"/>
  <c r="I291" i="1" s="1"/>
  <c r="I292" i="1" s="1"/>
  <c r="I293" i="1" s="1"/>
  <c r="I294" i="1" s="1"/>
  <c r="I295" i="1" s="1"/>
  <c r="I296" i="1" s="1"/>
  <c r="I297" i="1" s="1"/>
  <c r="I298" i="1" s="1"/>
  <c r="I299" i="1" s="1"/>
  <c r="I300" i="1" s="1"/>
  <c r="I301" i="1" s="1"/>
  <c r="I302" i="1" s="1"/>
  <c r="I303" i="1" s="1"/>
  <c r="I304" i="1" s="1"/>
  <c r="I305" i="1" s="1"/>
  <c r="I306" i="1" s="1"/>
  <c r="I307" i="1" s="1"/>
  <c r="I308" i="1" s="1"/>
  <c r="I309" i="1" s="1"/>
  <c r="I310" i="1" s="1"/>
  <c r="I311" i="1" s="1"/>
  <c r="I312" i="1" s="1"/>
  <c r="I313" i="1" s="1"/>
  <c r="I314" i="1" s="1"/>
  <c r="I315" i="1" s="1"/>
  <c r="I316" i="1" s="1"/>
  <c r="I317" i="1" s="1"/>
  <c r="I318" i="1" s="1"/>
  <c r="I319" i="1" s="1"/>
  <c r="I320" i="1" s="1"/>
  <c r="I321" i="1" s="1"/>
  <c r="I322" i="1" s="1"/>
  <c r="I323" i="1" s="1"/>
  <c r="I324" i="1" s="1"/>
  <c r="I325" i="1" s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I341" i="1" s="1"/>
  <c r="I342" i="1" s="1"/>
  <c r="I343" i="1" s="1"/>
  <c r="I344" i="1" s="1"/>
  <c r="I345" i="1" s="1"/>
  <c r="I346" i="1" s="1"/>
  <c r="I347" i="1" s="1"/>
  <c r="I348" i="1" s="1"/>
  <c r="I349" i="1" s="1"/>
  <c r="I350" i="1" s="1"/>
  <c r="I351" i="1" s="1"/>
  <c r="I352" i="1" s="1"/>
  <c r="I353" i="1" s="1"/>
  <c r="I354" i="1" s="1"/>
  <c r="I355" i="1" s="1"/>
  <c r="I356" i="1" s="1"/>
  <c r="I357" i="1" s="1"/>
  <c r="I358" i="1" s="1"/>
  <c r="I359" i="1" s="1"/>
  <c r="I360" i="1" s="1"/>
  <c r="I361" i="1" s="1"/>
  <c r="I362" i="1" s="1"/>
  <c r="I363" i="1" s="1"/>
  <c r="I364" i="1" s="1"/>
  <c r="I365" i="1" s="1"/>
  <c r="I366" i="1" s="1"/>
  <c r="I367" i="1" s="1"/>
  <c r="I368" i="1" s="1"/>
  <c r="I369" i="1" s="1"/>
  <c r="I370" i="1" s="1"/>
  <c r="I371" i="1" s="1"/>
  <c r="I372" i="1" s="1"/>
  <c r="I373" i="1" s="1"/>
  <c r="I374" i="1" s="1"/>
  <c r="I375" i="1" s="1"/>
  <c r="I376" i="1" s="1"/>
  <c r="I377" i="1" s="1"/>
  <c r="I378" i="1" s="1"/>
  <c r="I379" i="1" s="1"/>
  <c r="I380" i="1" s="1"/>
  <c r="I381" i="1" s="1"/>
  <c r="I382" i="1" s="1"/>
  <c r="I383" i="1" s="1"/>
  <c r="I384" i="1" s="1"/>
  <c r="I385" i="1" s="1"/>
  <c r="I386" i="1" s="1"/>
  <c r="I387" i="1" s="1"/>
  <c r="I388" i="1" s="1"/>
  <c r="I389" i="1" s="1"/>
  <c r="I390" i="1" s="1"/>
  <c r="I391" i="1" s="1"/>
  <c r="I392" i="1" s="1"/>
  <c r="I393" i="1" s="1"/>
  <c r="I3" i="1"/>
  <c r="U393" i="1" l="1"/>
  <c r="X393" i="1" s="1"/>
  <c r="Q393" i="1"/>
  <c r="AH393" i="1" s="1"/>
  <c r="O393" i="1"/>
  <c r="P393" i="1" s="1"/>
  <c r="X345" i="1"/>
  <c r="U295" i="1"/>
  <c r="X295" i="1" s="1"/>
  <c r="Q295" i="1"/>
  <c r="AH295" i="1" s="1"/>
  <c r="O295" i="1"/>
  <c r="X149" i="1"/>
  <c r="X247" i="1"/>
  <c r="V393" i="1" l="1"/>
  <c r="W393" i="1"/>
  <c r="R393" i="1"/>
  <c r="Z393" i="1"/>
  <c r="W295" i="1"/>
  <c r="Z295" i="1"/>
  <c r="P295" i="1"/>
  <c r="R295" i="1"/>
  <c r="V295" i="1"/>
  <c r="AE393" i="1" l="1"/>
  <c r="Y393" i="1"/>
  <c r="AE295" i="1"/>
  <c r="Y295" i="1"/>
  <c r="AH344" i="1"/>
  <c r="AE344" i="1"/>
  <c r="Y344" i="1"/>
  <c r="Z344" i="1"/>
  <c r="U344" i="1"/>
  <c r="W344" i="1" s="1"/>
  <c r="V344" i="1"/>
  <c r="R344" i="1"/>
  <c r="O344" i="1"/>
  <c r="P344" i="1"/>
  <c r="AI247" i="1"/>
  <c r="AH246" i="1"/>
  <c r="AH148" i="1"/>
  <c r="X296" i="1"/>
  <c r="U296" i="1"/>
  <c r="X198" i="1"/>
  <c r="X100" i="1"/>
  <c r="U198" i="1"/>
  <c r="AH50" i="1"/>
  <c r="X2" i="1"/>
  <c r="X344" i="1" l="1"/>
  <c r="I13" i="18" l="1"/>
  <c r="H13" i="18"/>
  <c r="G13" i="18"/>
  <c r="F13" i="18"/>
  <c r="K12" i="18"/>
  <c r="J9" i="18"/>
  <c r="C12" i="18" s="1"/>
  <c r="E7" i="18"/>
  <c r="I4" i="18"/>
  <c r="H4" i="18"/>
  <c r="G4" i="18"/>
  <c r="F4" i="18"/>
  <c r="K3" i="18"/>
  <c r="C6" i="18" s="1"/>
  <c r="AO4" i="6" l="1"/>
  <c r="P345" i="1"/>
  <c r="V345" i="1" s="1"/>
  <c r="P296" i="1"/>
  <c r="V296" i="1" s="1"/>
  <c r="P247" i="1"/>
  <c r="V247" i="1" s="1"/>
  <c r="P198" i="1"/>
  <c r="V198" i="1" s="1"/>
  <c r="P149" i="1"/>
  <c r="V149" i="1" s="1"/>
  <c r="P100" i="1"/>
  <c r="V100" i="1" s="1"/>
  <c r="P51" i="1"/>
  <c r="V51" i="1" s="1"/>
  <c r="P2" i="1"/>
  <c r="V2" i="1" s="1"/>
  <c r="Y2" i="1" s="1"/>
  <c r="AI51" i="1" l="1"/>
  <c r="AI100" i="1"/>
  <c r="AI149" i="1"/>
  <c r="AI198" i="1"/>
  <c r="AI296" i="1"/>
  <c r="AI345" i="1"/>
  <c r="AI2" i="1"/>
  <c r="N301" i="1" l="1"/>
  <c r="N252" i="1"/>
  <c r="N253" i="1" s="1"/>
  <c r="N203" i="1"/>
  <c r="N204" i="1" s="1"/>
  <c r="N105" i="1"/>
  <c r="R347" i="1" l="1"/>
  <c r="R346" i="1"/>
  <c r="R298" i="1"/>
  <c r="R297" i="1"/>
  <c r="R249" i="1"/>
  <c r="R248" i="1"/>
  <c r="R200" i="1"/>
  <c r="R199" i="1"/>
  <c r="R151" i="1"/>
  <c r="R150" i="1"/>
  <c r="R102" i="1"/>
  <c r="R101" i="1"/>
  <c r="R53" i="1"/>
  <c r="R52" i="1"/>
  <c r="R4" i="1"/>
  <c r="R3" i="1"/>
  <c r="AO3" i="6" l="1"/>
  <c r="AS3" i="6" l="1"/>
  <c r="AR3" i="6"/>
  <c r="M4" i="6"/>
  <c r="L4" i="6" s="1"/>
  <c r="K4" i="6"/>
  <c r="J4" i="6"/>
  <c r="H4" i="6"/>
  <c r="X51" i="1" l="1"/>
  <c r="E5" i="7" l="1"/>
  <c r="E4" i="7"/>
  <c r="E3" i="7"/>
  <c r="Q350" i="1"/>
  <c r="Q349" i="1"/>
  <c r="Q348" i="1"/>
  <c r="AH347" i="1"/>
  <c r="Z347" i="1"/>
  <c r="AH346" i="1"/>
  <c r="Z346" i="1"/>
  <c r="O346" i="1"/>
  <c r="N346" i="1"/>
  <c r="N347" i="1" s="1"/>
  <c r="M346" i="1"/>
  <c r="M347" i="1" s="1"/>
  <c r="M348" i="1" s="1"/>
  <c r="M349" i="1" s="1"/>
  <c r="M350" i="1" s="1"/>
  <c r="M351" i="1" s="1"/>
  <c r="M352" i="1" s="1"/>
  <c r="M353" i="1" s="1"/>
  <c r="M354" i="1" s="1"/>
  <c r="M355" i="1" s="1"/>
  <c r="M356" i="1" s="1"/>
  <c r="M357" i="1" s="1"/>
  <c r="M358" i="1" s="1"/>
  <c r="M359" i="1" s="1"/>
  <c r="M360" i="1" s="1"/>
  <c r="M361" i="1" s="1"/>
  <c r="M362" i="1" s="1"/>
  <c r="M363" i="1" s="1"/>
  <c r="M364" i="1" s="1"/>
  <c r="M365" i="1" s="1"/>
  <c r="M366" i="1" s="1"/>
  <c r="M367" i="1" s="1"/>
  <c r="M368" i="1" s="1"/>
  <c r="M369" i="1" s="1"/>
  <c r="M370" i="1" s="1"/>
  <c r="M371" i="1" s="1"/>
  <c r="M372" i="1" s="1"/>
  <c r="M373" i="1" s="1"/>
  <c r="M374" i="1" s="1"/>
  <c r="M375" i="1" s="1"/>
  <c r="M376" i="1" s="1"/>
  <c r="M377" i="1" s="1"/>
  <c r="M378" i="1" s="1"/>
  <c r="M379" i="1" s="1"/>
  <c r="M380" i="1" s="1"/>
  <c r="M381" i="1" s="1"/>
  <c r="M382" i="1" s="1"/>
  <c r="M383" i="1" s="1"/>
  <c r="M384" i="1" s="1"/>
  <c r="M385" i="1" s="1"/>
  <c r="M386" i="1" s="1"/>
  <c r="M387" i="1" s="1"/>
  <c r="M388" i="1" s="1"/>
  <c r="M389" i="1" s="1"/>
  <c r="M390" i="1" s="1"/>
  <c r="M391" i="1" s="1"/>
  <c r="M392" i="1" s="1"/>
  <c r="M393" i="1" s="1"/>
  <c r="L346" i="1"/>
  <c r="K346" i="1"/>
  <c r="K347" i="1" s="1"/>
  <c r="K348" i="1" s="1"/>
  <c r="K349" i="1" s="1"/>
  <c r="K350" i="1" s="1"/>
  <c r="K351" i="1" s="1"/>
  <c r="K352" i="1" s="1"/>
  <c r="K353" i="1" s="1"/>
  <c r="K354" i="1" s="1"/>
  <c r="K355" i="1" s="1"/>
  <c r="K356" i="1" s="1"/>
  <c r="K357" i="1" s="1"/>
  <c r="K358" i="1" s="1"/>
  <c r="K359" i="1" s="1"/>
  <c r="K360" i="1" s="1"/>
  <c r="K361" i="1" s="1"/>
  <c r="K362" i="1" s="1"/>
  <c r="K363" i="1" s="1"/>
  <c r="K364" i="1" s="1"/>
  <c r="K365" i="1" s="1"/>
  <c r="K366" i="1" s="1"/>
  <c r="K367" i="1" s="1"/>
  <c r="K368" i="1" s="1"/>
  <c r="K369" i="1" s="1"/>
  <c r="K370" i="1" s="1"/>
  <c r="K371" i="1" s="1"/>
  <c r="K372" i="1" s="1"/>
  <c r="K373" i="1" s="1"/>
  <c r="K374" i="1" s="1"/>
  <c r="K375" i="1" s="1"/>
  <c r="K376" i="1" s="1"/>
  <c r="K377" i="1" s="1"/>
  <c r="K378" i="1" s="1"/>
  <c r="K379" i="1" s="1"/>
  <c r="K380" i="1" s="1"/>
  <c r="K381" i="1" s="1"/>
  <c r="K382" i="1" s="1"/>
  <c r="K383" i="1" s="1"/>
  <c r="K384" i="1" s="1"/>
  <c r="K385" i="1" s="1"/>
  <c r="K386" i="1" s="1"/>
  <c r="K387" i="1" s="1"/>
  <c r="K388" i="1" s="1"/>
  <c r="K389" i="1" s="1"/>
  <c r="K390" i="1" s="1"/>
  <c r="K391" i="1" s="1"/>
  <c r="K392" i="1" s="1"/>
  <c r="K393" i="1" s="1"/>
  <c r="H346" i="1"/>
  <c r="H347" i="1" s="1"/>
  <c r="H348" i="1" s="1"/>
  <c r="H349" i="1" s="1"/>
  <c r="H350" i="1" s="1"/>
  <c r="H351" i="1" s="1"/>
  <c r="H352" i="1" s="1"/>
  <c r="H353" i="1" s="1"/>
  <c r="H354" i="1" s="1"/>
  <c r="H355" i="1" s="1"/>
  <c r="H356" i="1" s="1"/>
  <c r="H357" i="1" s="1"/>
  <c r="H358" i="1" s="1"/>
  <c r="H359" i="1" s="1"/>
  <c r="H360" i="1" s="1"/>
  <c r="H361" i="1" s="1"/>
  <c r="H362" i="1" s="1"/>
  <c r="H363" i="1" s="1"/>
  <c r="H364" i="1" s="1"/>
  <c r="H365" i="1" s="1"/>
  <c r="H366" i="1" s="1"/>
  <c r="H367" i="1" s="1"/>
  <c r="H368" i="1" s="1"/>
  <c r="H369" i="1" s="1"/>
  <c r="H370" i="1" s="1"/>
  <c r="H371" i="1" s="1"/>
  <c r="H372" i="1" s="1"/>
  <c r="H373" i="1" s="1"/>
  <c r="H374" i="1" s="1"/>
  <c r="H375" i="1" s="1"/>
  <c r="H376" i="1" s="1"/>
  <c r="H377" i="1" s="1"/>
  <c r="H378" i="1" s="1"/>
  <c r="H379" i="1" s="1"/>
  <c r="H380" i="1" s="1"/>
  <c r="H381" i="1" s="1"/>
  <c r="H382" i="1" s="1"/>
  <c r="H383" i="1" s="1"/>
  <c r="H384" i="1" s="1"/>
  <c r="H385" i="1" s="1"/>
  <c r="H386" i="1" s="1"/>
  <c r="H387" i="1" s="1"/>
  <c r="H388" i="1" s="1"/>
  <c r="H389" i="1" s="1"/>
  <c r="H390" i="1" s="1"/>
  <c r="H391" i="1" s="1"/>
  <c r="H392" i="1" s="1"/>
  <c r="H393" i="1" s="1"/>
  <c r="G346" i="1"/>
  <c r="F346" i="1"/>
  <c r="E346" i="1"/>
  <c r="E347" i="1" s="1"/>
  <c r="D346" i="1"/>
  <c r="D347" i="1" s="1"/>
  <c r="D348" i="1" s="1"/>
  <c r="D349" i="1" s="1"/>
  <c r="D350" i="1" s="1"/>
  <c r="D351" i="1" s="1"/>
  <c r="D352" i="1" s="1"/>
  <c r="D353" i="1" s="1"/>
  <c r="D354" i="1" s="1"/>
  <c r="D355" i="1" s="1"/>
  <c r="D356" i="1" s="1"/>
  <c r="D357" i="1" s="1"/>
  <c r="D358" i="1" s="1"/>
  <c r="D359" i="1" s="1"/>
  <c r="D360" i="1" s="1"/>
  <c r="D361" i="1" s="1"/>
  <c r="D362" i="1" s="1"/>
  <c r="D363" i="1" s="1"/>
  <c r="D364" i="1" s="1"/>
  <c r="D365" i="1" s="1"/>
  <c r="D366" i="1" s="1"/>
  <c r="D367" i="1" s="1"/>
  <c r="D368" i="1" s="1"/>
  <c r="D369" i="1" s="1"/>
  <c r="D370" i="1" s="1"/>
  <c r="D371" i="1" s="1"/>
  <c r="D372" i="1" s="1"/>
  <c r="D373" i="1" s="1"/>
  <c r="D374" i="1" s="1"/>
  <c r="D375" i="1" s="1"/>
  <c r="D376" i="1" s="1"/>
  <c r="D377" i="1" s="1"/>
  <c r="D378" i="1" s="1"/>
  <c r="D379" i="1" s="1"/>
  <c r="D380" i="1" s="1"/>
  <c r="D381" i="1" s="1"/>
  <c r="D382" i="1" s="1"/>
  <c r="D383" i="1" s="1"/>
  <c r="D384" i="1" s="1"/>
  <c r="D385" i="1" s="1"/>
  <c r="D386" i="1" s="1"/>
  <c r="D387" i="1" s="1"/>
  <c r="D388" i="1" s="1"/>
  <c r="D389" i="1" s="1"/>
  <c r="D390" i="1" s="1"/>
  <c r="D391" i="1" s="1"/>
  <c r="D392" i="1" s="1"/>
  <c r="D393" i="1" s="1"/>
  <c r="C346" i="1"/>
  <c r="C347" i="1" s="1"/>
  <c r="C348" i="1" s="1"/>
  <c r="C349" i="1" s="1"/>
  <c r="C350" i="1" s="1"/>
  <c r="C351" i="1" s="1"/>
  <c r="C352" i="1" s="1"/>
  <c r="C353" i="1" s="1"/>
  <c r="C354" i="1" s="1"/>
  <c r="C355" i="1" s="1"/>
  <c r="C356" i="1" s="1"/>
  <c r="C357" i="1" s="1"/>
  <c r="C358" i="1" s="1"/>
  <c r="C359" i="1" s="1"/>
  <c r="C360" i="1" s="1"/>
  <c r="C361" i="1" s="1"/>
  <c r="C362" i="1" s="1"/>
  <c r="C363" i="1" s="1"/>
  <c r="C364" i="1" s="1"/>
  <c r="C365" i="1" s="1"/>
  <c r="C366" i="1" s="1"/>
  <c r="C367" i="1" s="1"/>
  <c r="C368" i="1" s="1"/>
  <c r="C369" i="1" s="1"/>
  <c r="C370" i="1" s="1"/>
  <c r="C371" i="1" s="1"/>
  <c r="C372" i="1" s="1"/>
  <c r="C373" i="1" s="1"/>
  <c r="C374" i="1" s="1"/>
  <c r="C375" i="1" s="1"/>
  <c r="C376" i="1" s="1"/>
  <c r="C377" i="1" s="1"/>
  <c r="C378" i="1" s="1"/>
  <c r="C379" i="1" s="1"/>
  <c r="C380" i="1" s="1"/>
  <c r="C381" i="1" s="1"/>
  <c r="C382" i="1" s="1"/>
  <c r="C383" i="1" s="1"/>
  <c r="C384" i="1" s="1"/>
  <c r="C385" i="1" s="1"/>
  <c r="C386" i="1" s="1"/>
  <c r="C387" i="1" s="1"/>
  <c r="C388" i="1" s="1"/>
  <c r="C389" i="1" s="1"/>
  <c r="C390" i="1" s="1"/>
  <c r="C391" i="1" s="1"/>
  <c r="C392" i="1" s="1"/>
  <c r="C393" i="1" s="1"/>
  <c r="B346" i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A346" i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H345" i="1"/>
  <c r="AC345" i="1"/>
  <c r="AA345" i="1"/>
  <c r="Q301" i="1"/>
  <c r="Q300" i="1"/>
  <c r="Q299" i="1"/>
  <c r="AH298" i="1"/>
  <c r="Z298" i="1"/>
  <c r="AH297" i="1"/>
  <c r="Z297" i="1"/>
  <c r="O297" i="1"/>
  <c r="N297" i="1"/>
  <c r="N298" i="1" s="1"/>
  <c r="N302" i="1" s="1"/>
  <c r="N303" i="1" s="1"/>
  <c r="N304" i="1" s="1"/>
  <c r="N305" i="1" s="1"/>
  <c r="N306" i="1" s="1"/>
  <c r="N307" i="1" s="1"/>
  <c r="N308" i="1" s="1"/>
  <c r="N309" i="1" s="1"/>
  <c r="N310" i="1" s="1"/>
  <c r="N311" i="1" s="1"/>
  <c r="N312" i="1" s="1"/>
  <c r="N313" i="1" s="1"/>
  <c r="N314" i="1" s="1"/>
  <c r="N315" i="1" s="1"/>
  <c r="N316" i="1" s="1"/>
  <c r="N317" i="1" s="1"/>
  <c r="N318" i="1" s="1"/>
  <c r="N319" i="1" s="1"/>
  <c r="N320" i="1" s="1"/>
  <c r="N321" i="1" s="1"/>
  <c r="N322" i="1" s="1"/>
  <c r="N323" i="1" s="1"/>
  <c r="N324" i="1" s="1"/>
  <c r="N325" i="1" s="1"/>
  <c r="N326" i="1" s="1"/>
  <c r="N327" i="1" s="1"/>
  <c r="N328" i="1" s="1"/>
  <c r="N329" i="1" s="1"/>
  <c r="N330" i="1" s="1"/>
  <c r="N331" i="1" s="1"/>
  <c r="N332" i="1" s="1"/>
  <c r="N333" i="1" s="1"/>
  <c r="N334" i="1" s="1"/>
  <c r="N335" i="1" s="1"/>
  <c r="N336" i="1" s="1"/>
  <c r="N337" i="1" s="1"/>
  <c r="N338" i="1" s="1"/>
  <c r="N339" i="1" s="1"/>
  <c r="N340" i="1" s="1"/>
  <c r="N341" i="1" s="1"/>
  <c r="N342" i="1" s="1"/>
  <c r="N343" i="1" s="1"/>
  <c r="N344" i="1" s="1"/>
  <c r="M297" i="1"/>
  <c r="M298" i="1" s="1"/>
  <c r="M299" i="1" s="1"/>
  <c r="M300" i="1" s="1"/>
  <c r="M301" i="1" s="1"/>
  <c r="M302" i="1" s="1"/>
  <c r="M303" i="1" s="1"/>
  <c r="M304" i="1" s="1"/>
  <c r="M305" i="1" s="1"/>
  <c r="M306" i="1" s="1"/>
  <c r="M307" i="1" s="1"/>
  <c r="M308" i="1" s="1"/>
  <c r="M309" i="1" s="1"/>
  <c r="M310" i="1" s="1"/>
  <c r="M311" i="1" s="1"/>
  <c r="M312" i="1" s="1"/>
  <c r="M313" i="1" s="1"/>
  <c r="M314" i="1" s="1"/>
  <c r="M315" i="1" s="1"/>
  <c r="M316" i="1" s="1"/>
  <c r="M317" i="1" s="1"/>
  <c r="M318" i="1" s="1"/>
  <c r="M319" i="1" s="1"/>
  <c r="M320" i="1" s="1"/>
  <c r="M321" i="1" s="1"/>
  <c r="M322" i="1" s="1"/>
  <c r="M323" i="1" s="1"/>
  <c r="M324" i="1" s="1"/>
  <c r="M325" i="1" s="1"/>
  <c r="M326" i="1" s="1"/>
  <c r="M327" i="1" s="1"/>
  <c r="M328" i="1" s="1"/>
  <c r="M329" i="1" s="1"/>
  <c r="M330" i="1" s="1"/>
  <c r="M331" i="1" s="1"/>
  <c r="M332" i="1" s="1"/>
  <c r="M333" i="1" s="1"/>
  <c r="M334" i="1" s="1"/>
  <c r="M335" i="1" s="1"/>
  <c r="M336" i="1" s="1"/>
  <c r="M337" i="1" s="1"/>
  <c r="M338" i="1" s="1"/>
  <c r="M339" i="1" s="1"/>
  <c r="M340" i="1" s="1"/>
  <c r="M341" i="1" s="1"/>
  <c r="M342" i="1" s="1"/>
  <c r="M343" i="1" s="1"/>
  <c r="M344" i="1" s="1"/>
  <c r="L297" i="1"/>
  <c r="K297" i="1"/>
  <c r="K298" i="1" s="1"/>
  <c r="K299" i="1" s="1"/>
  <c r="K300" i="1" s="1"/>
  <c r="K301" i="1" s="1"/>
  <c r="K302" i="1" s="1"/>
  <c r="K303" i="1" s="1"/>
  <c r="K304" i="1" s="1"/>
  <c r="K305" i="1" s="1"/>
  <c r="K306" i="1" s="1"/>
  <c r="K307" i="1" s="1"/>
  <c r="K308" i="1" s="1"/>
  <c r="K309" i="1" s="1"/>
  <c r="K310" i="1" s="1"/>
  <c r="K311" i="1" s="1"/>
  <c r="K312" i="1" s="1"/>
  <c r="K313" i="1" s="1"/>
  <c r="K314" i="1" s="1"/>
  <c r="K315" i="1" s="1"/>
  <c r="K316" i="1" s="1"/>
  <c r="K317" i="1" s="1"/>
  <c r="K318" i="1" s="1"/>
  <c r="K319" i="1" s="1"/>
  <c r="K320" i="1" s="1"/>
  <c r="K321" i="1" s="1"/>
  <c r="K322" i="1" s="1"/>
  <c r="K323" i="1" s="1"/>
  <c r="K324" i="1" s="1"/>
  <c r="K325" i="1" s="1"/>
  <c r="K326" i="1" s="1"/>
  <c r="K327" i="1" s="1"/>
  <c r="K328" i="1" s="1"/>
  <c r="K329" i="1" s="1"/>
  <c r="K330" i="1" s="1"/>
  <c r="K331" i="1" s="1"/>
  <c r="K332" i="1" s="1"/>
  <c r="K333" i="1" s="1"/>
  <c r="K334" i="1" s="1"/>
  <c r="K335" i="1" s="1"/>
  <c r="K336" i="1" s="1"/>
  <c r="K337" i="1" s="1"/>
  <c r="K338" i="1" s="1"/>
  <c r="K339" i="1" s="1"/>
  <c r="K340" i="1" s="1"/>
  <c r="K341" i="1" s="1"/>
  <c r="K342" i="1" s="1"/>
  <c r="K343" i="1" s="1"/>
  <c r="K344" i="1" s="1"/>
  <c r="H297" i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321" i="1" s="1"/>
  <c r="H322" i="1" s="1"/>
  <c r="H323" i="1" s="1"/>
  <c r="H324" i="1" s="1"/>
  <c r="H325" i="1" s="1"/>
  <c r="H326" i="1" s="1"/>
  <c r="H327" i="1" s="1"/>
  <c r="H328" i="1" s="1"/>
  <c r="H329" i="1" s="1"/>
  <c r="H330" i="1" s="1"/>
  <c r="H331" i="1" s="1"/>
  <c r="H332" i="1" s="1"/>
  <c r="H333" i="1" s="1"/>
  <c r="H334" i="1" s="1"/>
  <c r="H335" i="1" s="1"/>
  <c r="H336" i="1" s="1"/>
  <c r="H337" i="1" s="1"/>
  <c r="H338" i="1" s="1"/>
  <c r="H339" i="1" s="1"/>
  <c r="H340" i="1" s="1"/>
  <c r="H341" i="1" s="1"/>
  <c r="H342" i="1" s="1"/>
  <c r="H343" i="1" s="1"/>
  <c r="H344" i="1" s="1"/>
  <c r="G297" i="1"/>
  <c r="G298" i="1" s="1"/>
  <c r="G299" i="1" s="1"/>
  <c r="F297" i="1"/>
  <c r="E297" i="1"/>
  <c r="E298" i="1" s="1"/>
  <c r="E299" i="1" s="1"/>
  <c r="AB299" i="1" s="1"/>
  <c r="D297" i="1"/>
  <c r="D298" i="1" s="1"/>
  <c r="D299" i="1" s="1"/>
  <c r="D300" i="1" s="1"/>
  <c r="D301" i="1" s="1"/>
  <c r="D302" i="1" s="1"/>
  <c r="D303" i="1" s="1"/>
  <c r="D304" i="1" s="1"/>
  <c r="D305" i="1" s="1"/>
  <c r="D306" i="1" s="1"/>
  <c r="D307" i="1" s="1"/>
  <c r="D308" i="1" s="1"/>
  <c r="D309" i="1" s="1"/>
  <c r="D310" i="1" s="1"/>
  <c r="D311" i="1" s="1"/>
  <c r="D312" i="1" s="1"/>
  <c r="D313" i="1" s="1"/>
  <c r="D314" i="1" s="1"/>
  <c r="D315" i="1" s="1"/>
  <c r="D316" i="1" s="1"/>
  <c r="D317" i="1" s="1"/>
  <c r="D318" i="1" s="1"/>
  <c r="D319" i="1" s="1"/>
  <c r="D320" i="1" s="1"/>
  <c r="D321" i="1" s="1"/>
  <c r="D322" i="1" s="1"/>
  <c r="D323" i="1" s="1"/>
  <c r="D324" i="1" s="1"/>
  <c r="D325" i="1" s="1"/>
  <c r="D326" i="1" s="1"/>
  <c r="D327" i="1" s="1"/>
  <c r="D328" i="1" s="1"/>
  <c r="D329" i="1" s="1"/>
  <c r="D330" i="1" s="1"/>
  <c r="D331" i="1" s="1"/>
  <c r="D332" i="1" s="1"/>
  <c r="D333" i="1" s="1"/>
  <c r="D334" i="1" s="1"/>
  <c r="D335" i="1" s="1"/>
  <c r="D336" i="1" s="1"/>
  <c r="D337" i="1" s="1"/>
  <c r="D338" i="1" s="1"/>
  <c r="D339" i="1" s="1"/>
  <c r="D340" i="1" s="1"/>
  <c r="D341" i="1" s="1"/>
  <c r="D342" i="1" s="1"/>
  <c r="D343" i="1" s="1"/>
  <c r="D344" i="1" s="1"/>
  <c r="C297" i="1"/>
  <c r="C298" i="1" s="1"/>
  <c r="C299" i="1" s="1"/>
  <c r="C300" i="1" s="1"/>
  <c r="C301" i="1" s="1"/>
  <c r="C302" i="1" s="1"/>
  <c r="C303" i="1" s="1"/>
  <c r="C304" i="1" s="1"/>
  <c r="C305" i="1" s="1"/>
  <c r="C306" i="1" s="1"/>
  <c r="C307" i="1" s="1"/>
  <c r="C308" i="1" s="1"/>
  <c r="C309" i="1" s="1"/>
  <c r="C310" i="1" s="1"/>
  <c r="C311" i="1" s="1"/>
  <c r="C312" i="1" s="1"/>
  <c r="C313" i="1" s="1"/>
  <c r="C314" i="1" s="1"/>
  <c r="C315" i="1" s="1"/>
  <c r="C316" i="1" s="1"/>
  <c r="C317" i="1" s="1"/>
  <c r="C318" i="1" s="1"/>
  <c r="C319" i="1" s="1"/>
  <c r="C320" i="1" s="1"/>
  <c r="C321" i="1" s="1"/>
  <c r="C322" i="1" s="1"/>
  <c r="C323" i="1" s="1"/>
  <c r="C324" i="1" s="1"/>
  <c r="C325" i="1" s="1"/>
  <c r="C326" i="1" s="1"/>
  <c r="C327" i="1" s="1"/>
  <c r="C328" i="1" s="1"/>
  <c r="C329" i="1" s="1"/>
  <c r="C330" i="1" s="1"/>
  <c r="C331" i="1" s="1"/>
  <c r="C332" i="1" s="1"/>
  <c r="C333" i="1" s="1"/>
  <c r="C334" i="1" s="1"/>
  <c r="C335" i="1" s="1"/>
  <c r="C336" i="1" s="1"/>
  <c r="C337" i="1" s="1"/>
  <c r="C338" i="1" s="1"/>
  <c r="C339" i="1" s="1"/>
  <c r="C340" i="1" s="1"/>
  <c r="C341" i="1" s="1"/>
  <c r="C342" i="1" s="1"/>
  <c r="C343" i="1" s="1"/>
  <c r="C344" i="1" s="1"/>
  <c r="B297" i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A297" i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H296" i="1"/>
  <c r="AC296" i="1"/>
  <c r="AA296" i="1"/>
  <c r="Q252" i="1"/>
  <c r="Q251" i="1"/>
  <c r="Q250" i="1"/>
  <c r="AH249" i="1"/>
  <c r="Z249" i="1"/>
  <c r="AH248" i="1"/>
  <c r="Z248" i="1"/>
  <c r="O248" i="1"/>
  <c r="N248" i="1"/>
  <c r="N249" i="1" s="1"/>
  <c r="N254" i="1" s="1"/>
  <c r="N255" i="1" s="1"/>
  <c r="N256" i="1" s="1"/>
  <c r="N257" i="1" s="1"/>
  <c r="N258" i="1" s="1"/>
  <c r="N259" i="1" s="1"/>
  <c r="N260" i="1" s="1"/>
  <c r="N261" i="1" s="1"/>
  <c r="N262" i="1" s="1"/>
  <c r="N263" i="1" s="1"/>
  <c r="N264" i="1" s="1"/>
  <c r="N265" i="1" s="1"/>
  <c r="N266" i="1" s="1"/>
  <c r="N267" i="1" s="1"/>
  <c r="N268" i="1" s="1"/>
  <c r="N269" i="1" s="1"/>
  <c r="N270" i="1" s="1"/>
  <c r="N271" i="1" s="1"/>
  <c r="N272" i="1" s="1"/>
  <c r="N273" i="1" s="1"/>
  <c r="N274" i="1" s="1"/>
  <c r="N275" i="1" s="1"/>
  <c r="N276" i="1" s="1"/>
  <c r="N277" i="1" s="1"/>
  <c r="N278" i="1" s="1"/>
  <c r="N279" i="1" s="1"/>
  <c r="N280" i="1" s="1"/>
  <c r="N281" i="1" s="1"/>
  <c r="N282" i="1" s="1"/>
  <c r="N283" i="1" s="1"/>
  <c r="N284" i="1" s="1"/>
  <c r="N285" i="1" s="1"/>
  <c r="N286" i="1" s="1"/>
  <c r="N287" i="1" s="1"/>
  <c r="N288" i="1" s="1"/>
  <c r="N289" i="1" s="1"/>
  <c r="N290" i="1" s="1"/>
  <c r="N291" i="1" s="1"/>
  <c r="N292" i="1" s="1"/>
  <c r="N293" i="1" s="1"/>
  <c r="N294" i="1" s="1"/>
  <c r="N295" i="1" s="1"/>
  <c r="M248" i="1"/>
  <c r="M249" i="1" s="1"/>
  <c r="M250" i="1" s="1"/>
  <c r="M251" i="1" s="1"/>
  <c r="M252" i="1" s="1"/>
  <c r="M253" i="1" s="1"/>
  <c r="M254" i="1" s="1"/>
  <c r="M255" i="1" s="1"/>
  <c r="M256" i="1" s="1"/>
  <c r="M257" i="1" s="1"/>
  <c r="M258" i="1" s="1"/>
  <c r="M259" i="1" s="1"/>
  <c r="M260" i="1" s="1"/>
  <c r="M261" i="1" s="1"/>
  <c r="M262" i="1" s="1"/>
  <c r="M263" i="1" s="1"/>
  <c r="M264" i="1" s="1"/>
  <c r="M265" i="1" s="1"/>
  <c r="M266" i="1" s="1"/>
  <c r="M267" i="1" s="1"/>
  <c r="M268" i="1" s="1"/>
  <c r="M269" i="1" s="1"/>
  <c r="M270" i="1" s="1"/>
  <c r="M271" i="1" s="1"/>
  <c r="M272" i="1" s="1"/>
  <c r="M273" i="1" s="1"/>
  <c r="M274" i="1" s="1"/>
  <c r="M275" i="1" s="1"/>
  <c r="M276" i="1" s="1"/>
  <c r="M277" i="1" s="1"/>
  <c r="M278" i="1" s="1"/>
  <c r="M279" i="1" s="1"/>
  <c r="M280" i="1" s="1"/>
  <c r="M281" i="1" s="1"/>
  <c r="M282" i="1" s="1"/>
  <c r="M283" i="1" s="1"/>
  <c r="M284" i="1" s="1"/>
  <c r="M285" i="1" s="1"/>
  <c r="M286" i="1" s="1"/>
  <c r="M287" i="1" s="1"/>
  <c r="M288" i="1" s="1"/>
  <c r="M289" i="1" s="1"/>
  <c r="M290" i="1" s="1"/>
  <c r="M291" i="1" s="1"/>
  <c r="M292" i="1" s="1"/>
  <c r="M293" i="1" s="1"/>
  <c r="M294" i="1" s="1"/>
  <c r="M295" i="1" s="1"/>
  <c r="L248" i="1"/>
  <c r="K248" i="1"/>
  <c r="K249" i="1" s="1"/>
  <c r="K250" i="1" s="1"/>
  <c r="K251" i="1" s="1"/>
  <c r="K252" i="1" s="1"/>
  <c r="K253" i="1" s="1"/>
  <c r="K254" i="1" s="1"/>
  <c r="K255" i="1" s="1"/>
  <c r="K256" i="1" s="1"/>
  <c r="K257" i="1" s="1"/>
  <c r="K258" i="1" s="1"/>
  <c r="K259" i="1" s="1"/>
  <c r="K260" i="1" s="1"/>
  <c r="K261" i="1" s="1"/>
  <c r="K262" i="1" s="1"/>
  <c r="K263" i="1" s="1"/>
  <c r="K264" i="1" s="1"/>
  <c r="K265" i="1" s="1"/>
  <c r="K266" i="1" s="1"/>
  <c r="K267" i="1" s="1"/>
  <c r="K268" i="1" s="1"/>
  <c r="K269" i="1" s="1"/>
  <c r="K270" i="1" s="1"/>
  <c r="K271" i="1" s="1"/>
  <c r="K272" i="1" s="1"/>
  <c r="K273" i="1" s="1"/>
  <c r="K274" i="1" s="1"/>
  <c r="K275" i="1" s="1"/>
  <c r="K276" i="1" s="1"/>
  <c r="K277" i="1" s="1"/>
  <c r="K278" i="1" s="1"/>
  <c r="K279" i="1" s="1"/>
  <c r="K280" i="1" s="1"/>
  <c r="K281" i="1" s="1"/>
  <c r="K282" i="1" s="1"/>
  <c r="K283" i="1" s="1"/>
  <c r="K284" i="1" s="1"/>
  <c r="K285" i="1" s="1"/>
  <c r="K286" i="1" s="1"/>
  <c r="K287" i="1" s="1"/>
  <c r="K288" i="1" s="1"/>
  <c r="K289" i="1" s="1"/>
  <c r="K290" i="1" s="1"/>
  <c r="K291" i="1" s="1"/>
  <c r="K292" i="1" s="1"/>
  <c r="K293" i="1" s="1"/>
  <c r="K294" i="1" s="1"/>
  <c r="K295" i="1" s="1"/>
  <c r="H248" i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H293" i="1" s="1"/>
  <c r="H294" i="1" s="1"/>
  <c r="H295" i="1" s="1"/>
  <c r="G248" i="1"/>
  <c r="G249" i="1" s="1"/>
  <c r="G250" i="1" s="1"/>
  <c r="G251" i="1" s="1"/>
  <c r="G252" i="1" s="1"/>
  <c r="F248" i="1"/>
  <c r="E248" i="1"/>
  <c r="D248" i="1"/>
  <c r="D249" i="1" s="1"/>
  <c r="D250" i="1" s="1"/>
  <c r="D251" i="1" s="1"/>
  <c r="D252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69" i="1" s="1"/>
  <c r="D270" i="1" s="1"/>
  <c r="D271" i="1" s="1"/>
  <c r="D272" i="1" s="1"/>
  <c r="D273" i="1" s="1"/>
  <c r="D274" i="1" s="1"/>
  <c r="D275" i="1" s="1"/>
  <c r="D276" i="1" s="1"/>
  <c r="D277" i="1" s="1"/>
  <c r="D278" i="1" s="1"/>
  <c r="D279" i="1" s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D293" i="1" s="1"/>
  <c r="D294" i="1" s="1"/>
  <c r="D295" i="1" s="1"/>
  <c r="C248" i="1"/>
  <c r="C249" i="1" s="1"/>
  <c r="C250" i="1" s="1"/>
  <c r="C251" i="1" s="1"/>
  <c r="C252" i="1" s="1"/>
  <c r="C253" i="1" s="1"/>
  <c r="C254" i="1" s="1"/>
  <c r="C255" i="1" s="1"/>
  <c r="C256" i="1" s="1"/>
  <c r="C257" i="1" s="1"/>
  <c r="C258" i="1" s="1"/>
  <c r="C259" i="1" s="1"/>
  <c r="C260" i="1" s="1"/>
  <c r="C261" i="1" s="1"/>
  <c r="C262" i="1" s="1"/>
  <c r="C263" i="1" s="1"/>
  <c r="C264" i="1" s="1"/>
  <c r="C265" i="1" s="1"/>
  <c r="C266" i="1" s="1"/>
  <c r="C267" i="1" s="1"/>
  <c r="C268" i="1" s="1"/>
  <c r="C269" i="1" s="1"/>
  <c r="C270" i="1" s="1"/>
  <c r="C271" i="1" s="1"/>
  <c r="C272" i="1" s="1"/>
  <c r="C273" i="1" s="1"/>
  <c r="C274" i="1" s="1"/>
  <c r="C275" i="1" s="1"/>
  <c r="C276" i="1" s="1"/>
  <c r="C277" i="1" s="1"/>
  <c r="C278" i="1" s="1"/>
  <c r="C279" i="1" s="1"/>
  <c r="C280" i="1" s="1"/>
  <c r="C281" i="1" s="1"/>
  <c r="C282" i="1" s="1"/>
  <c r="C283" i="1" s="1"/>
  <c r="C284" i="1" s="1"/>
  <c r="C285" i="1" s="1"/>
  <c r="C286" i="1" s="1"/>
  <c r="C287" i="1" s="1"/>
  <c r="C288" i="1" s="1"/>
  <c r="C289" i="1" s="1"/>
  <c r="C290" i="1" s="1"/>
  <c r="C291" i="1" s="1"/>
  <c r="C292" i="1" s="1"/>
  <c r="C293" i="1" s="1"/>
  <c r="C294" i="1" s="1"/>
  <c r="C295" i="1" s="1"/>
  <c r="B248" i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A248" i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H247" i="1"/>
  <c r="AC247" i="1"/>
  <c r="AA247" i="1"/>
  <c r="Q203" i="1"/>
  <c r="Q202" i="1"/>
  <c r="Q201" i="1"/>
  <c r="AH200" i="1"/>
  <c r="Z200" i="1"/>
  <c r="AH199" i="1"/>
  <c r="Z199" i="1"/>
  <c r="O199" i="1"/>
  <c r="P199" i="1" s="1"/>
  <c r="V199" i="1" s="1"/>
  <c r="N199" i="1"/>
  <c r="M199" i="1"/>
  <c r="M200" i="1" s="1"/>
  <c r="M201" i="1" s="1"/>
  <c r="M202" i="1" s="1"/>
  <c r="M203" i="1" s="1"/>
  <c r="M204" i="1" s="1"/>
  <c r="M205" i="1" s="1"/>
  <c r="M206" i="1" s="1"/>
  <c r="M207" i="1" s="1"/>
  <c r="M208" i="1" s="1"/>
  <c r="M209" i="1" s="1"/>
  <c r="M210" i="1" s="1"/>
  <c r="M211" i="1" s="1"/>
  <c r="M212" i="1" s="1"/>
  <c r="M213" i="1" s="1"/>
  <c r="M214" i="1" s="1"/>
  <c r="M215" i="1" s="1"/>
  <c r="M216" i="1" s="1"/>
  <c r="M217" i="1" s="1"/>
  <c r="M218" i="1" s="1"/>
  <c r="M219" i="1" s="1"/>
  <c r="M220" i="1" s="1"/>
  <c r="M221" i="1" s="1"/>
  <c r="M222" i="1" s="1"/>
  <c r="M223" i="1" s="1"/>
  <c r="M224" i="1" s="1"/>
  <c r="M225" i="1" s="1"/>
  <c r="M226" i="1" s="1"/>
  <c r="M227" i="1" s="1"/>
  <c r="M228" i="1" s="1"/>
  <c r="M229" i="1" s="1"/>
  <c r="M230" i="1" s="1"/>
  <c r="M231" i="1" s="1"/>
  <c r="M232" i="1" s="1"/>
  <c r="M233" i="1" s="1"/>
  <c r="M234" i="1" s="1"/>
  <c r="M235" i="1" s="1"/>
  <c r="M236" i="1" s="1"/>
  <c r="M237" i="1" s="1"/>
  <c r="M238" i="1" s="1"/>
  <c r="M239" i="1" s="1"/>
  <c r="M240" i="1" s="1"/>
  <c r="M241" i="1" s="1"/>
  <c r="M242" i="1" s="1"/>
  <c r="M243" i="1" s="1"/>
  <c r="M244" i="1" s="1"/>
  <c r="M245" i="1" s="1"/>
  <c r="M246" i="1" s="1"/>
  <c r="L199" i="1"/>
  <c r="K199" i="1"/>
  <c r="K200" i="1" s="1"/>
  <c r="K201" i="1" s="1"/>
  <c r="K202" i="1" s="1"/>
  <c r="K203" i="1" s="1"/>
  <c r="K204" i="1" s="1"/>
  <c r="K205" i="1" s="1"/>
  <c r="K206" i="1" s="1"/>
  <c r="K207" i="1" s="1"/>
  <c r="K208" i="1" s="1"/>
  <c r="K209" i="1" s="1"/>
  <c r="K210" i="1" s="1"/>
  <c r="K211" i="1" s="1"/>
  <c r="K212" i="1" s="1"/>
  <c r="K213" i="1" s="1"/>
  <c r="K214" i="1" s="1"/>
  <c r="K215" i="1" s="1"/>
  <c r="K216" i="1" s="1"/>
  <c r="K217" i="1" s="1"/>
  <c r="K218" i="1" s="1"/>
  <c r="K219" i="1" s="1"/>
  <c r="K220" i="1" s="1"/>
  <c r="K221" i="1" s="1"/>
  <c r="K222" i="1" s="1"/>
  <c r="K223" i="1" s="1"/>
  <c r="K224" i="1" s="1"/>
  <c r="K225" i="1" s="1"/>
  <c r="K226" i="1" s="1"/>
  <c r="K227" i="1" s="1"/>
  <c r="K228" i="1" s="1"/>
  <c r="K229" i="1" s="1"/>
  <c r="K230" i="1" s="1"/>
  <c r="K231" i="1" s="1"/>
  <c r="K232" i="1" s="1"/>
  <c r="K233" i="1" s="1"/>
  <c r="K234" i="1" s="1"/>
  <c r="K235" i="1" s="1"/>
  <c r="K236" i="1" s="1"/>
  <c r="K237" i="1" s="1"/>
  <c r="K238" i="1" s="1"/>
  <c r="K239" i="1" s="1"/>
  <c r="K240" i="1" s="1"/>
  <c r="K241" i="1" s="1"/>
  <c r="K242" i="1" s="1"/>
  <c r="K243" i="1" s="1"/>
  <c r="K244" i="1" s="1"/>
  <c r="K245" i="1" s="1"/>
  <c r="K246" i="1" s="1"/>
  <c r="H199" i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G199" i="1"/>
  <c r="G200" i="1" s="1"/>
  <c r="G201" i="1" s="1"/>
  <c r="F199" i="1"/>
  <c r="E199" i="1"/>
  <c r="E200" i="1" s="1"/>
  <c r="D199" i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C199" i="1"/>
  <c r="C200" i="1" s="1"/>
  <c r="C201" i="1" s="1"/>
  <c r="C202" i="1" s="1"/>
  <c r="C203" i="1" s="1"/>
  <c r="C204" i="1" s="1"/>
  <c r="C205" i="1" s="1"/>
  <c r="C206" i="1" s="1"/>
  <c r="C207" i="1" s="1"/>
  <c r="C208" i="1" s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C221" i="1" s="1"/>
  <c r="C222" i="1" s="1"/>
  <c r="C223" i="1" s="1"/>
  <c r="C224" i="1" s="1"/>
  <c r="C225" i="1" s="1"/>
  <c r="C226" i="1" s="1"/>
  <c r="C227" i="1" s="1"/>
  <c r="C228" i="1" s="1"/>
  <c r="C229" i="1" s="1"/>
  <c r="C230" i="1" s="1"/>
  <c r="C231" i="1" s="1"/>
  <c r="C232" i="1" s="1"/>
  <c r="C233" i="1" s="1"/>
  <c r="C234" i="1" s="1"/>
  <c r="C235" i="1" s="1"/>
  <c r="C236" i="1" s="1"/>
  <c r="C237" i="1" s="1"/>
  <c r="C238" i="1" s="1"/>
  <c r="C239" i="1" s="1"/>
  <c r="C240" i="1" s="1"/>
  <c r="C241" i="1" s="1"/>
  <c r="C242" i="1" s="1"/>
  <c r="C243" i="1" s="1"/>
  <c r="C244" i="1" s="1"/>
  <c r="C245" i="1" s="1"/>
  <c r="C246" i="1" s="1"/>
  <c r="B199" i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A199" i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H198" i="1"/>
  <c r="AC198" i="1"/>
  <c r="AA198" i="1"/>
  <c r="Q154" i="1"/>
  <c r="Q153" i="1"/>
  <c r="Q152" i="1"/>
  <c r="AH151" i="1"/>
  <c r="Z151" i="1"/>
  <c r="AH150" i="1"/>
  <c r="Z150" i="1"/>
  <c r="O150" i="1"/>
  <c r="N150" i="1"/>
  <c r="N151" i="1" s="1"/>
  <c r="M150" i="1"/>
  <c r="M151" i="1" s="1"/>
  <c r="M152" i="1" s="1"/>
  <c r="M153" i="1" s="1"/>
  <c r="M154" i="1" s="1"/>
  <c r="M155" i="1" s="1"/>
  <c r="M156" i="1" s="1"/>
  <c r="M157" i="1" s="1"/>
  <c r="M158" i="1" s="1"/>
  <c r="M159" i="1" s="1"/>
  <c r="M160" i="1" s="1"/>
  <c r="M161" i="1" s="1"/>
  <c r="M162" i="1" s="1"/>
  <c r="M163" i="1" s="1"/>
  <c r="M164" i="1" s="1"/>
  <c r="M165" i="1" s="1"/>
  <c r="M166" i="1" s="1"/>
  <c r="M167" i="1" s="1"/>
  <c r="M168" i="1" s="1"/>
  <c r="M169" i="1" s="1"/>
  <c r="M170" i="1" s="1"/>
  <c r="M171" i="1" s="1"/>
  <c r="M172" i="1" s="1"/>
  <c r="M173" i="1" s="1"/>
  <c r="M174" i="1" s="1"/>
  <c r="M175" i="1" s="1"/>
  <c r="M176" i="1" s="1"/>
  <c r="M177" i="1" s="1"/>
  <c r="M178" i="1" s="1"/>
  <c r="M179" i="1" s="1"/>
  <c r="M180" i="1" s="1"/>
  <c r="M181" i="1" s="1"/>
  <c r="M182" i="1" s="1"/>
  <c r="M183" i="1" s="1"/>
  <c r="M184" i="1" s="1"/>
  <c r="M185" i="1" s="1"/>
  <c r="M186" i="1" s="1"/>
  <c r="M187" i="1" s="1"/>
  <c r="M188" i="1" s="1"/>
  <c r="M189" i="1" s="1"/>
  <c r="M190" i="1" s="1"/>
  <c r="M191" i="1" s="1"/>
  <c r="M192" i="1" s="1"/>
  <c r="M193" i="1" s="1"/>
  <c r="M194" i="1" s="1"/>
  <c r="M195" i="1" s="1"/>
  <c r="M196" i="1" s="1"/>
  <c r="M197" i="1" s="1"/>
  <c r="L150" i="1"/>
  <c r="K150" i="1"/>
  <c r="K151" i="1" s="1"/>
  <c r="K152" i="1" s="1"/>
  <c r="K153" i="1" s="1"/>
  <c r="K154" i="1" s="1"/>
  <c r="K155" i="1" s="1"/>
  <c r="K156" i="1" s="1"/>
  <c r="K157" i="1" s="1"/>
  <c r="K158" i="1" s="1"/>
  <c r="K159" i="1" s="1"/>
  <c r="K160" i="1" s="1"/>
  <c r="K161" i="1" s="1"/>
  <c r="K162" i="1" s="1"/>
  <c r="K163" i="1" s="1"/>
  <c r="K164" i="1" s="1"/>
  <c r="K165" i="1" s="1"/>
  <c r="K166" i="1" s="1"/>
  <c r="K167" i="1" s="1"/>
  <c r="K168" i="1" s="1"/>
  <c r="K169" i="1" s="1"/>
  <c r="K170" i="1" s="1"/>
  <c r="K171" i="1" s="1"/>
  <c r="K172" i="1" s="1"/>
  <c r="K173" i="1" s="1"/>
  <c r="K174" i="1" s="1"/>
  <c r="K175" i="1" s="1"/>
  <c r="K176" i="1" s="1"/>
  <c r="K177" i="1" s="1"/>
  <c r="K178" i="1" s="1"/>
  <c r="K179" i="1" s="1"/>
  <c r="K180" i="1" s="1"/>
  <c r="K181" i="1" s="1"/>
  <c r="K182" i="1" s="1"/>
  <c r="K183" i="1" s="1"/>
  <c r="K184" i="1" s="1"/>
  <c r="K185" i="1" s="1"/>
  <c r="K186" i="1" s="1"/>
  <c r="K187" i="1" s="1"/>
  <c r="K188" i="1" s="1"/>
  <c r="K189" i="1" s="1"/>
  <c r="K190" i="1" s="1"/>
  <c r="K191" i="1" s="1"/>
  <c r="K192" i="1" s="1"/>
  <c r="K193" i="1" s="1"/>
  <c r="K194" i="1" s="1"/>
  <c r="K195" i="1" s="1"/>
  <c r="K196" i="1" s="1"/>
  <c r="K197" i="1" s="1"/>
  <c r="J150" i="1"/>
  <c r="AI150" i="1" s="1"/>
  <c r="H150" i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G150" i="1"/>
  <c r="G151" i="1" s="1"/>
  <c r="F150" i="1"/>
  <c r="E150" i="1"/>
  <c r="E151" i="1" s="1"/>
  <c r="E152" i="1" s="1"/>
  <c r="D150" i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D188" i="1" s="1"/>
  <c r="D189" i="1" s="1"/>
  <c r="D190" i="1" s="1"/>
  <c r="D191" i="1" s="1"/>
  <c r="D192" i="1" s="1"/>
  <c r="D193" i="1" s="1"/>
  <c r="D194" i="1" s="1"/>
  <c r="D195" i="1" s="1"/>
  <c r="D196" i="1" s="1"/>
  <c r="D197" i="1" s="1"/>
  <c r="C150" i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176" i="1" s="1"/>
  <c r="C177" i="1" s="1"/>
  <c r="C178" i="1" s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B150" i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A150" i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H149" i="1"/>
  <c r="AC149" i="1"/>
  <c r="AA149" i="1"/>
  <c r="N101" i="1"/>
  <c r="N102" i="1" s="1"/>
  <c r="N106" i="1" s="1"/>
  <c r="N107" i="1" s="1"/>
  <c r="N108" i="1" s="1"/>
  <c r="N109" i="1" s="1"/>
  <c r="N110" i="1" s="1"/>
  <c r="N111" i="1" s="1"/>
  <c r="N112" i="1" s="1"/>
  <c r="N113" i="1" s="1"/>
  <c r="N114" i="1" s="1"/>
  <c r="N115" i="1" s="1"/>
  <c r="N116" i="1" s="1"/>
  <c r="N117" i="1" s="1"/>
  <c r="N118" i="1" s="1"/>
  <c r="N119" i="1" s="1"/>
  <c r="N120" i="1" s="1"/>
  <c r="N121" i="1" s="1"/>
  <c r="N122" i="1" s="1"/>
  <c r="N123" i="1" s="1"/>
  <c r="N124" i="1" s="1"/>
  <c r="N125" i="1" s="1"/>
  <c r="N126" i="1" s="1"/>
  <c r="N127" i="1" s="1"/>
  <c r="N128" i="1" s="1"/>
  <c r="N129" i="1" s="1"/>
  <c r="N130" i="1" s="1"/>
  <c r="N131" i="1" s="1"/>
  <c r="N132" i="1" s="1"/>
  <c r="N133" i="1" s="1"/>
  <c r="N134" i="1" s="1"/>
  <c r="N135" i="1" s="1"/>
  <c r="N136" i="1" s="1"/>
  <c r="N137" i="1" s="1"/>
  <c r="N138" i="1" s="1"/>
  <c r="N139" i="1" s="1"/>
  <c r="N140" i="1" s="1"/>
  <c r="N141" i="1" s="1"/>
  <c r="N142" i="1" s="1"/>
  <c r="N143" i="1" s="1"/>
  <c r="N144" i="1" s="1"/>
  <c r="N145" i="1" s="1"/>
  <c r="N146" i="1" s="1"/>
  <c r="N147" i="1" s="1"/>
  <c r="N148" i="1" s="1"/>
  <c r="Q105" i="1"/>
  <c r="Q104" i="1"/>
  <c r="Q103" i="1"/>
  <c r="AH102" i="1"/>
  <c r="Z102" i="1"/>
  <c r="AH101" i="1"/>
  <c r="Z101" i="1"/>
  <c r="O101" i="1"/>
  <c r="P101" i="1" s="1"/>
  <c r="V101" i="1" s="1"/>
  <c r="M101" i="1"/>
  <c r="M102" i="1" s="1"/>
  <c r="M103" i="1" s="1"/>
  <c r="M104" i="1" s="1"/>
  <c r="M105" i="1" s="1"/>
  <c r="M106" i="1" s="1"/>
  <c r="M107" i="1" s="1"/>
  <c r="M108" i="1" s="1"/>
  <c r="M109" i="1" s="1"/>
  <c r="M110" i="1" s="1"/>
  <c r="M111" i="1" s="1"/>
  <c r="M112" i="1" s="1"/>
  <c r="M113" i="1" s="1"/>
  <c r="M114" i="1" s="1"/>
  <c r="M115" i="1" s="1"/>
  <c r="M116" i="1" s="1"/>
  <c r="M117" i="1" s="1"/>
  <c r="M118" i="1" s="1"/>
  <c r="M119" i="1" s="1"/>
  <c r="M120" i="1" s="1"/>
  <c r="M121" i="1" s="1"/>
  <c r="M122" i="1" s="1"/>
  <c r="M123" i="1" s="1"/>
  <c r="M124" i="1" s="1"/>
  <c r="M125" i="1" s="1"/>
  <c r="M126" i="1" s="1"/>
  <c r="M127" i="1" s="1"/>
  <c r="M128" i="1" s="1"/>
  <c r="M129" i="1" s="1"/>
  <c r="M130" i="1" s="1"/>
  <c r="M131" i="1" s="1"/>
  <c r="M132" i="1" s="1"/>
  <c r="M133" i="1" s="1"/>
  <c r="M134" i="1" s="1"/>
  <c r="M135" i="1" s="1"/>
  <c r="M136" i="1" s="1"/>
  <c r="M137" i="1" s="1"/>
  <c r="M138" i="1" s="1"/>
  <c r="M139" i="1" s="1"/>
  <c r="M140" i="1" s="1"/>
  <c r="M141" i="1" s="1"/>
  <c r="M142" i="1" s="1"/>
  <c r="M143" i="1" s="1"/>
  <c r="M144" i="1" s="1"/>
  <c r="M145" i="1" s="1"/>
  <c r="M146" i="1" s="1"/>
  <c r="M147" i="1" s="1"/>
  <c r="M148" i="1" s="1"/>
  <c r="L101" i="1"/>
  <c r="K101" i="1"/>
  <c r="K102" i="1" s="1"/>
  <c r="K103" i="1" s="1"/>
  <c r="K104" i="1" s="1"/>
  <c r="K105" i="1" s="1"/>
  <c r="K106" i="1" s="1"/>
  <c r="K107" i="1" s="1"/>
  <c r="K108" i="1" s="1"/>
  <c r="K109" i="1" s="1"/>
  <c r="K110" i="1" s="1"/>
  <c r="K111" i="1" s="1"/>
  <c r="K112" i="1" s="1"/>
  <c r="K113" i="1" s="1"/>
  <c r="K114" i="1" s="1"/>
  <c r="K115" i="1" s="1"/>
  <c r="K116" i="1" s="1"/>
  <c r="K117" i="1" s="1"/>
  <c r="K118" i="1" s="1"/>
  <c r="K119" i="1" s="1"/>
  <c r="K120" i="1" s="1"/>
  <c r="K121" i="1" s="1"/>
  <c r="K122" i="1" s="1"/>
  <c r="K123" i="1" s="1"/>
  <c r="K124" i="1" s="1"/>
  <c r="K125" i="1" s="1"/>
  <c r="K126" i="1" s="1"/>
  <c r="K127" i="1" s="1"/>
  <c r="K128" i="1" s="1"/>
  <c r="K129" i="1" s="1"/>
  <c r="K130" i="1" s="1"/>
  <c r="K131" i="1" s="1"/>
  <c r="K132" i="1" s="1"/>
  <c r="K133" i="1" s="1"/>
  <c r="K134" i="1" s="1"/>
  <c r="K135" i="1" s="1"/>
  <c r="K136" i="1" s="1"/>
  <c r="K137" i="1" s="1"/>
  <c r="K138" i="1" s="1"/>
  <c r="K139" i="1" s="1"/>
  <c r="K140" i="1" s="1"/>
  <c r="K141" i="1" s="1"/>
  <c r="K142" i="1" s="1"/>
  <c r="K143" i="1" s="1"/>
  <c r="K144" i="1" s="1"/>
  <c r="K145" i="1" s="1"/>
  <c r="K146" i="1" s="1"/>
  <c r="K147" i="1" s="1"/>
  <c r="K148" i="1" s="1"/>
  <c r="J101" i="1"/>
  <c r="H101" i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G101" i="1"/>
  <c r="F101" i="1"/>
  <c r="E101" i="1"/>
  <c r="E102" i="1" s="1"/>
  <c r="E103" i="1" s="1"/>
  <c r="AB103" i="1" s="1"/>
  <c r="D101" i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D147" i="1" s="1"/>
  <c r="D148" i="1" s="1"/>
  <c r="C101" i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B101" i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A101" i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H100" i="1"/>
  <c r="AC100" i="1"/>
  <c r="AA100" i="1"/>
  <c r="L347" i="1" l="1"/>
  <c r="L298" i="1"/>
  <c r="L249" i="1"/>
  <c r="L102" i="1"/>
  <c r="L151" i="1"/>
  <c r="L200" i="1"/>
  <c r="O151" i="1"/>
  <c r="P150" i="1"/>
  <c r="V150" i="1" s="1"/>
  <c r="E104" i="1"/>
  <c r="R299" i="1"/>
  <c r="R250" i="1"/>
  <c r="Q254" i="1"/>
  <c r="AH254" i="1" s="1"/>
  <c r="O347" i="1"/>
  <c r="P346" i="1"/>
  <c r="V346" i="1" s="1"/>
  <c r="O298" i="1"/>
  <c r="P297" i="1"/>
  <c r="V297" i="1" s="1"/>
  <c r="J102" i="1"/>
  <c r="AI102" i="1" s="1"/>
  <c r="AI101" i="1"/>
  <c r="O249" i="1"/>
  <c r="P249" i="1" s="1"/>
  <c r="V249" i="1" s="1"/>
  <c r="P248" i="1"/>
  <c r="V248" i="1" s="1"/>
  <c r="N350" i="1"/>
  <c r="N351" i="1" s="1"/>
  <c r="N352" i="1" s="1"/>
  <c r="N353" i="1" s="1"/>
  <c r="N354" i="1" s="1"/>
  <c r="N355" i="1" s="1"/>
  <c r="N356" i="1" s="1"/>
  <c r="N357" i="1" s="1"/>
  <c r="N358" i="1" s="1"/>
  <c r="N359" i="1" s="1"/>
  <c r="N360" i="1" s="1"/>
  <c r="N361" i="1" s="1"/>
  <c r="N362" i="1" s="1"/>
  <c r="N363" i="1" s="1"/>
  <c r="N364" i="1" s="1"/>
  <c r="N365" i="1" s="1"/>
  <c r="N366" i="1" s="1"/>
  <c r="N367" i="1" s="1"/>
  <c r="N368" i="1" s="1"/>
  <c r="N369" i="1" s="1"/>
  <c r="N370" i="1" s="1"/>
  <c r="N371" i="1" s="1"/>
  <c r="N372" i="1" s="1"/>
  <c r="N373" i="1" s="1"/>
  <c r="N374" i="1" s="1"/>
  <c r="N375" i="1" s="1"/>
  <c r="N376" i="1" s="1"/>
  <c r="N377" i="1" s="1"/>
  <c r="N378" i="1" s="1"/>
  <c r="N379" i="1" s="1"/>
  <c r="N380" i="1" s="1"/>
  <c r="N381" i="1" s="1"/>
  <c r="N382" i="1" s="1"/>
  <c r="N383" i="1" s="1"/>
  <c r="N384" i="1" s="1"/>
  <c r="N385" i="1" s="1"/>
  <c r="N386" i="1" s="1"/>
  <c r="N387" i="1" s="1"/>
  <c r="N388" i="1" s="1"/>
  <c r="N389" i="1" s="1"/>
  <c r="N390" i="1" s="1"/>
  <c r="N391" i="1" s="1"/>
  <c r="N392" i="1" s="1"/>
  <c r="N393" i="1" s="1"/>
  <c r="F298" i="1"/>
  <c r="F299" i="1" s="1"/>
  <c r="F151" i="1"/>
  <c r="F200" i="1"/>
  <c r="AH299" i="1"/>
  <c r="Z300" i="1"/>
  <c r="Q352" i="1"/>
  <c r="AH203" i="1"/>
  <c r="Q206" i="1"/>
  <c r="AH206" i="1" s="1"/>
  <c r="AH251" i="1"/>
  <c r="R153" i="1"/>
  <c r="O102" i="1"/>
  <c r="R348" i="1"/>
  <c r="R301" i="1"/>
  <c r="Q304" i="1"/>
  <c r="AH301" i="1"/>
  <c r="R154" i="1"/>
  <c r="AH154" i="1"/>
  <c r="Q157" i="1"/>
  <c r="R252" i="1"/>
  <c r="R105" i="1"/>
  <c r="R203" i="1"/>
  <c r="AH349" i="1"/>
  <c r="AA346" i="1"/>
  <c r="Z153" i="1"/>
  <c r="R152" i="1"/>
  <c r="Q353" i="1"/>
  <c r="R350" i="1"/>
  <c r="Z152" i="1"/>
  <c r="O200" i="1"/>
  <c r="P200" i="1" s="1"/>
  <c r="V200" i="1" s="1"/>
  <c r="R251" i="1"/>
  <c r="R300" i="1"/>
  <c r="AH350" i="1"/>
  <c r="Q204" i="1"/>
  <c r="R201" i="1"/>
  <c r="R202" i="1"/>
  <c r="R349" i="1"/>
  <c r="Z103" i="1"/>
  <c r="R103" i="1"/>
  <c r="AH103" i="1"/>
  <c r="AH104" i="1"/>
  <c r="R104" i="1"/>
  <c r="AH105" i="1"/>
  <c r="Q108" i="1"/>
  <c r="AA101" i="1"/>
  <c r="G347" i="1"/>
  <c r="AA347" i="1" s="1"/>
  <c r="AA248" i="1"/>
  <c r="AA249" i="1"/>
  <c r="G300" i="1"/>
  <c r="AA299" i="1"/>
  <c r="AA298" i="1"/>
  <c r="Q302" i="1"/>
  <c r="Z299" i="1"/>
  <c r="Z301" i="1"/>
  <c r="AH300" i="1"/>
  <c r="Q303" i="1"/>
  <c r="E300" i="1"/>
  <c r="AA297" i="1"/>
  <c r="F347" i="1"/>
  <c r="Z349" i="1"/>
  <c r="AH348" i="1"/>
  <c r="Z348" i="1"/>
  <c r="Q351" i="1"/>
  <c r="E348" i="1"/>
  <c r="Z350" i="1"/>
  <c r="N200" i="1"/>
  <c r="J199" i="1"/>
  <c r="AI199" i="1" s="1"/>
  <c r="AA201" i="1"/>
  <c r="G202" i="1"/>
  <c r="Z202" i="1"/>
  <c r="Z203" i="1"/>
  <c r="AH202" i="1"/>
  <c r="Q205" i="1"/>
  <c r="Z201" i="1"/>
  <c r="AA199" i="1"/>
  <c r="AA200" i="1"/>
  <c r="E201" i="1"/>
  <c r="AH201" i="1"/>
  <c r="AA250" i="1"/>
  <c r="AA251" i="1"/>
  <c r="G253" i="1"/>
  <c r="AA252" i="1"/>
  <c r="Q255" i="1"/>
  <c r="AH252" i="1"/>
  <c r="Z252" i="1"/>
  <c r="Z250" i="1"/>
  <c r="Z251" i="1"/>
  <c r="AH250" i="1"/>
  <c r="Q253" i="1"/>
  <c r="E249" i="1"/>
  <c r="F249" i="1"/>
  <c r="G152" i="1"/>
  <c r="AA151" i="1"/>
  <c r="E153" i="1"/>
  <c r="AB153" i="1" s="1"/>
  <c r="AB152" i="1" s="1"/>
  <c r="AH152" i="1"/>
  <c r="Q155" i="1"/>
  <c r="J151" i="1"/>
  <c r="Z154" i="1"/>
  <c r="AH153" i="1"/>
  <c r="Q156" i="1"/>
  <c r="AA150" i="1"/>
  <c r="E105" i="1"/>
  <c r="F102" i="1"/>
  <c r="Z105" i="1"/>
  <c r="G102" i="1"/>
  <c r="Q106" i="1"/>
  <c r="Q107" i="1"/>
  <c r="Z104" i="1"/>
  <c r="AB201" i="1" l="1"/>
  <c r="AB200" i="1" s="1"/>
  <c r="AB199" i="1" s="1"/>
  <c r="L103" i="1"/>
  <c r="L250" i="1"/>
  <c r="L201" i="1"/>
  <c r="L152" i="1"/>
  <c r="L299" i="1"/>
  <c r="AI151" i="1"/>
  <c r="L348" i="1"/>
  <c r="Q257" i="1"/>
  <c r="O250" i="1"/>
  <c r="P250" i="1" s="1"/>
  <c r="V250" i="1" s="1"/>
  <c r="J103" i="1"/>
  <c r="AI103" i="1" s="1"/>
  <c r="O103" i="1"/>
  <c r="P103" i="1" s="1"/>
  <c r="V103" i="1" s="1"/>
  <c r="P102" i="1"/>
  <c r="V102" i="1" s="1"/>
  <c r="AH353" i="1"/>
  <c r="AH157" i="1"/>
  <c r="O348" i="1"/>
  <c r="P347" i="1"/>
  <c r="V347" i="1" s="1"/>
  <c r="Q207" i="1"/>
  <c r="R207" i="1" s="1"/>
  <c r="AH304" i="1"/>
  <c r="O299" i="1"/>
  <c r="P298" i="1"/>
  <c r="V298" i="1" s="1"/>
  <c r="Q111" i="1"/>
  <c r="Q114" i="1" s="1"/>
  <c r="O152" i="1"/>
  <c r="P151" i="1"/>
  <c r="V151" i="1" s="1"/>
  <c r="Z207" i="1"/>
  <c r="Q209" i="1"/>
  <c r="Q307" i="1"/>
  <c r="F201" i="1"/>
  <c r="F152" i="1"/>
  <c r="Q160" i="1"/>
  <c r="Q355" i="1"/>
  <c r="AH352" i="1"/>
  <c r="Z353" i="1"/>
  <c r="AH204" i="1"/>
  <c r="Z205" i="1"/>
  <c r="Z204" i="1"/>
  <c r="Q356" i="1"/>
  <c r="G348" i="1"/>
  <c r="G349" i="1" s="1"/>
  <c r="O251" i="1"/>
  <c r="P251" i="1" s="1"/>
  <c r="V251" i="1" s="1"/>
  <c r="R351" i="1"/>
  <c r="R352" i="1"/>
  <c r="R156" i="1"/>
  <c r="R205" i="1"/>
  <c r="R206" i="1"/>
  <c r="R253" i="1"/>
  <c r="R254" i="1"/>
  <c r="R303" i="1"/>
  <c r="R255" i="1"/>
  <c r="R155" i="1"/>
  <c r="R302" i="1"/>
  <c r="R304" i="1"/>
  <c r="R157" i="1"/>
  <c r="R204" i="1"/>
  <c r="O201" i="1"/>
  <c r="P201" i="1" s="1"/>
  <c r="V201" i="1" s="1"/>
  <c r="R353" i="1"/>
  <c r="AH108" i="1"/>
  <c r="R108" i="1"/>
  <c r="R107" i="1"/>
  <c r="R106" i="1"/>
  <c r="J200" i="1"/>
  <c r="F348" i="1"/>
  <c r="Q306" i="1"/>
  <c r="Z304" i="1"/>
  <c r="AH303" i="1"/>
  <c r="F300" i="1"/>
  <c r="Q305" i="1"/>
  <c r="Z303" i="1"/>
  <c r="AH302" i="1"/>
  <c r="E349" i="1"/>
  <c r="AB349" i="1" s="1"/>
  <c r="E301" i="1"/>
  <c r="Q354" i="1"/>
  <c r="Z352" i="1"/>
  <c r="AH351" i="1"/>
  <c r="Z351" i="1"/>
  <c r="Z302" i="1"/>
  <c r="G301" i="1"/>
  <c r="AA300" i="1"/>
  <c r="J248" i="1"/>
  <c r="G203" i="1"/>
  <c r="AA202" i="1"/>
  <c r="Q260" i="1"/>
  <c r="AH257" i="1"/>
  <c r="Q258" i="1"/>
  <c r="AH255" i="1"/>
  <c r="E202" i="1"/>
  <c r="Z255" i="1"/>
  <c r="F250" i="1"/>
  <c r="AH253" i="1"/>
  <c r="Q256" i="1"/>
  <c r="Z254" i="1"/>
  <c r="E250" i="1"/>
  <c r="AA253" i="1"/>
  <c r="G254" i="1"/>
  <c r="Z253" i="1"/>
  <c r="AH205" i="1"/>
  <c r="Q208" i="1"/>
  <c r="Z206" i="1"/>
  <c r="AH207" i="1"/>
  <c r="Q210" i="1"/>
  <c r="E154" i="1"/>
  <c r="Q158" i="1"/>
  <c r="Z155" i="1"/>
  <c r="AH155" i="1"/>
  <c r="Z156" i="1"/>
  <c r="Q159" i="1"/>
  <c r="Z157" i="1"/>
  <c r="AH156" i="1"/>
  <c r="AA152" i="1"/>
  <c r="G153" i="1"/>
  <c r="J152" i="1"/>
  <c r="Q110" i="1"/>
  <c r="Z108" i="1"/>
  <c r="AH107" i="1"/>
  <c r="G103" i="1"/>
  <c r="AA102" i="1"/>
  <c r="E106" i="1"/>
  <c r="AB102" i="1"/>
  <c r="AB101" i="1" s="1"/>
  <c r="AB100" i="1" s="1"/>
  <c r="F103" i="1"/>
  <c r="J104" i="1"/>
  <c r="Z107" i="1"/>
  <c r="AH106" i="1"/>
  <c r="Q109" i="1"/>
  <c r="Z106" i="1"/>
  <c r="S4" i="6"/>
  <c r="AI248" i="1" l="1"/>
  <c r="L153" i="1"/>
  <c r="L202" i="1"/>
  <c r="L251" i="1"/>
  <c r="L349" i="1"/>
  <c r="L300" i="1"/>
  <c r="AI152" i="1"/>
  <c r="L104" i="1"/>
  <c r="AH111" i="1"/>
  <c r="O104" i="1"/>
  <c r="P104" i="1" s="1"/>
  <c r="V104" i="1" s="1"/>
  <c r="Q310" i="1"/>
  <c r="Q163" i="1"/>
  <c r="AH209" i="1"/>
  <c r="AH160" i="1"/>
  <c r="AH355" i="1"/>
  <c r="Q358" i="1"/>
  <c r="R209" i="1"/>
  <c r="Q212" i="1"/>
  <c r="J201" i="1"/>
  <c r="AI200" i="1"/>
  <c r="Z258" i="1"/>
  <c r="AH356" i="1"/>
  <c r="P348" i="1"/>
  <c r="V348" i="1" s="1"/>
  <c r="O349" i="1"/>
  <c r="O153" i="1"/>
  <c r="P152" i="1"/>
  <c r="V152" i="1" s="1"/>
  <c r="Y152" i="1" s="1"/>
  <c r="AH307" i="1"/>
  <c r="O300" i="1"/>
  <c r="P299" i="1"/>
  <c r="V299" i="1" s="1"/>
  <c r="Y149" i="1"/>
  <c r="F153" i="1"/>
  <c r="U250" i="1"/>
  <c r="W250" i="1" s="1"/>
  <c r="F202" i="1"/>
  <c r="O105" i="1"/>
  <c r="P105" i="1" s="1"/>
  <c r="V105" i="1" s="1"/>
  <c r="AA348" i="1"/>
  <c r="Q359" i="1"/>
  <c r="Z356" i="1"/>
  <c r="R356" i="1"/>
  <c r="AD249" i="1"/>
  <c r="Y249" i="1"/>
  <c r="O252" i="1"/>
  <c r="P252" i="1" s="1"/>
  <c r="V252" i="1" s="1"/>
  <c r="U150" i="1"/>
  <c r="X150" i="1" s="1"/>
  <c r="R158" i="1"/>
  <c r="R256" i="1"/>
  <c r="R305" i="1"/>
  <c r="R159" i="1"/>
  <c r="R354" i="1"/>
  <c r="R355" i="1"/>
  <c r="R258" i="1"/>
  <c r="Z256" i="1"/>
  <c r="R306" i="1"/>
  <c r="R307" i="1"/>
  <c r="R257" i="1"/>
  <c r="O202" i="1"/>
  <c r="P202" i="1" s="1"/>
  <c r="V202" i="1" s="1"/>
  <c r="R210" i="1"/>
  <c r="Z208" i="1"/>
  <c r="R208" i="1"/>
  <c r="R160" i="1"/>
  <c r="R110" i="1"/>
  <c r="R111" i="1"/>
  <c r="R109" i="1"/>
  <c r="AE149" i="1"/>
  <c r="AD149" i="1"/>
  <c r="N154" i="1"/>
  <c r="N155" i="1" s="1"/>
  <c r="AE345" i="1"/>
  <c r="U346" i="1"/>
  <c r="Y345" i="1"/>
  <c r="AD345" i="1"/>
  <c r="AD199" i="1"/>
  <c r="U200" i="1"/>
  <c r="Y199" i="1"/>
  <c r="AE198" i="1"/>
  <c r="U199" i="1"/>
  <c r="AE199" i="1" s="1"/>
  <c r="Y198" i="1"/>
  <c r="AD198" i="1"/>
  <c r="AE247" i="1"/>
  <c r="U248" i="1"/>
  <c r="Y247" i="1"/>
  <c r="AD247" i="1"/>
  <c r="AA301" i="1"/>
  <c r="G302" i="1"/>
  <c r="Q357" i="1"/>
  <c r="Z355" i="1"/>
  <c r="AH354" i="1"/>
  <c r="Z354" i="1"/>
  <c r="E302" i="1"/>
  <c r="E350" i="1"/>
  <c r="Z306" i="1"/>
  <c r="AH305" i="1"/>
  <c r="Q308" i="1"/>
  <c r="Z305" i="1"/>
  <c r="Q309" i="1"/>
  <c r="Z307" i="1"/>
  <c r="AH306" i="1"/>
  <c r="F301" i="1"/>
  <c r="AA349" i="1"/>
  <c r="G350" i="1"/>
  <c r="AH358" i="1"/>
  <c r="Q361" i="1"/>
  <c r="F349" i="1"/>
  <c r="Q313" i="1"/>
  <c r="AH310" i="1"/>
  <c r="J249" i="1"/>
  <c r="F251" i="1"/>
  <c r="AH260" i="1"/>
  <c r="Q263" i="1"/>
  <c r="AH210" i="1"/>
  <c r="Q213" i="1"/>
  <c r="Z210" i="1"/>
  <c r="E251" i="1"/>
  <c r="AB251" i="1" s="1"/>
  <c r="E203" i="1"/>
  <c r="AA203" i="1"/>
  <c r="G204" i="1"/>
  <c r="Q211" i="1"/>
  <c r="Z209" i="1"/>
  <c r="AH208" i="1"/>
  <c r="G255" i="1"/>
  <c r="AA254" i="1"/>
  <c r="Z257" i="1"/>
  <c r="AH256" i="1"/>
  <c r="Q259" i="1"/>
  <c r="Q261" i="1"/>
  <c r="AH258" i="1"/>
  <c r="U101" i="1"/>
  <c r="X101" i="1" s="1"/>
  <c r="Y100" i="1"/>
  <c r="AD100" i="1"/>
  <c r="AE100" i="1"/>
  <c r="Q166" i="1"/>
  <c r="AH163" i="1"/>
  <c r="J153" i="1"/>
  <c r="AI153" i="1" s="1"/>
  <c r="Q162" i="1"/>
  <c r="Z160" i="1"/>
  <c r="AH159" i="1"/>
  <c r="G154" i="1"/>
  <c r="AA153" i="1"/>
  <c r="Q161" i="1"/>
  <c r="Z159" i="1"/>
  <c r="AH158" i="1"/>
  <c r="Z158" i="1"/>
  <c r="E155" i="1"/>
  <c r="Q117" i="1"/>
  <c r="AH114" i="1"/>
  <c r="Q112" i="1"/>
  <c r="Z109" i="1"/>
  <c r="Z110" i="1"/>
  <c r="AH109" i="1"/>
  <c r="E107" i="1"/>
  <c r="AA103" i="1"/>
  <c r="G104" i="1"/>
  <c r="F104" i="1"/>
  <c r="J105" i="1"/>
  <c r="Z111" i="1"/>
  <c r="AH110" i="1"/>
  <c r="Q113" i="1"/>
  <c r="T4" i="6"/>
  <c r="B2" i="6"/>
  <c r="AI249" i="1" l="1"/>
  <c r="L105" i="1"/>
  <c r="L350" i="1"/>
  <c r="AI104" i="1"/>
  <c r="L301" i="1"/>
  <c r="L252" i="1"/>
  <c r="L203" i="1"/>
  <c r="AI105" i="1"/>
  <c r="L154" i="1"/>
  <c r="AD152" i="1"/>
  <c r="U153" i="1"/>
  <c r="P300" i="1"/>
  <c r="V300" i="1" s="1"/>
  <c r="O301" i="1"/>
  <c r="Z261" i="1"/>
  <c r="R310" i="1"/>
  <c r="O350" i="1"/>
  <c r="P349" i="1"/>
  <c r="V349" i="1" s="1"/>
  <c r="Q215" i="1"/>
  <c r="AH212" i="1"/>
  <c r="P153" i="1"/>
  <c r="V153" i="1" s="1"/>
  <c r="O154" i="1"/>
  <c r="J202" i="1"/>
  <c r="AI201" i="1"/>
  <c r="R358" i="1"/>
  <c r="R359" i="1"/>
  <c r="Z359" i="1"/>
  <c r="O253" i="1"/>
  <c r="P253" i="1" s="1"/>
  <c r="V253" i="1" s="1"/>
  <c r="O106" i="1"/>
  <c r="F154" i="1"/>
  <c r="AH359" i="1"/>
  <c r="X250" i="1"/>
  <c r="AD298" i="1"/>
  <c r="U151" i="1"/>
  <c r="AC151" i="1" s="1"/>
  <c r="AC250" i="1"/>
  <c r="Q362" i="1"/>
  <c r="AD348" i="1"/>
  <c r="AD250" i="1"/>
  <c r="AD299" i="1"/>
  <c r="F203" i="1"/>
  <c r="AD151" i="1"/>
  <c r="Y347" i="1"/>
  <c r="Y346" i="1"/>
  <c r="AD296" i="1"/>
  <c r="U249" i="1"/>
  <c r="AE249" i="1" s="1"/>
  <c r="AD101" i="1"/>
  <c r="AD103" i="1"/>
  <c r="U103" i="1"/>
  <c r="X103" i="1" s="1"/>
  <c r="Y151" i="1"/>
  <c r="Y103" i="1"/>
  <c r="Y248" i="1"/>
  <c r="U104" i="1"/>
  <c r="X104" i="1" s="1"/>
  <c r="AD248" i="1"/>
  <c r="U297" i="1"/>
  <c r="AC297" i="1" s="1"/>
  <c r="AE101" i="1"/>
  <c r="Y101" i="1"/>
  <c r="U102" i="1"/>
  <c r="X102" i="1" s="1"/>
  <c r="AC150" i="1"/>
  <c r="Y296" i="1"/>
  <c r="AE296" i="1"/>
  <c r="AD150" i="1"/>
  <c r="U152" i="1"/>
  <c r="AC152" i="1" s="1"/>
  <c r="U349" i="1"/>
  <c r="AC349" i="1" s="1"/>
  <c r="Y150" i="1"/>
  <c r="W150" i="1"/>
  <c r="AE150" i="1"/>
  <c r="AD102" i="1"/>
  <c r="Y348" i="1"/>
  <c r="AD346" i="1"/>
  <c r="U347" i="1"/>
  <c r="X347" i="1" s="1"/>
  <c r="U299" i="1"/>
  <c r="AE299" i="1" s="1"/>
  <c r="R162" i="1"/>
  <c r="R211" i="1"/>
  <c r="R212" i="1"/>
  <c r="R213" i="1"/>
  <c r="R308" i="1"/>
  <c r="AE250" i="1"/>
  <c r="U251" i="1"/>
  <c r="AC251" i="1" s="1"/>
  <c r="Y250" i="1"/>
  <c r="Z211" i="1"/>
  <c r="R357" i="1"/>
  <c r="Y299" i="1"/>
  <c r="R163" i="1"/>
  <c r="Z259" i="1"/>
  <c r="R259" i="1"/>
  <c r="O203" i="1"/>
  <c r="P203" i="1" s="1"/>
  <c r="V203" i="1" s="1"/>
  <c r="R260" i="1"/>
  <c r="R161" i="1"/>
  <c r="R309" i="1"/>
  <c r="R261" i="1"/>
  <c r="U300" i="1"/>
  <c r="W300" i="1" s="1"/>
  <c r="R112" i="1"/>
  <c r="R113" i="1"/>
  <c r="Y298" i="1"/>
  <c r="R114" i="1"/>
  <c r="N156" i="1"/>
  <c r="N157" i="1" s="1"/>
  <c r="N158" i="1" s="1"/>
  <c r="N159" i="1" s="1"/>
  <c r="N160" i="1" s="1"/>
  <c r="N161" i="1" s="1"/>
  <c r="N162" i="1" s="1"/>
  <c r="N163" i="1" s="1"/>
  <c r="N164" i="1" s="1"/>
  <c r="N165" i="1" s="1"/>
  <c r="N166" i="1" s="1"/>
  <c r="N167" i="1" s="1"/>
  <c r="N168" i="1" s="1"/>
  <c r="N169" i="1" s="1"/>
  <c r="N170" i="1" s="1"/>
  <c r="N171" i="1" s="1"/>
  <c r="N172" i="1" s="1"/>
  <c r="N173" i="1" s="1"/>
  <c r="N174" i="1" s="1"/>
  <c r="N175" i="1" s="1"/>
  <c r="N176" i="1" s="1"/>
  <c r="N177" i="1" s="1"/>
  <c r="N178" i="1" s="1"/>
  <c r="N179" i="1" s="1"/>
  <c r="N180" i="1" s="1"/>
  <c r="N181" i="1" s="1"/>
  <c r="N182" i="1" s="1"/>
  <c r="N183" i="1" s="1"/>
  <c r="N184" i="1" s="1"/>
  <c r="N185" i="1" s="1"/>
  <c r="N186" i="1" s="1"/>
  <c r="N187" i="1" s="1"/>
  <c r="N188" i="1" s="1"/>
  <c r="N189" i="1" s="1"/>
  <c r="N190" i="1" s="1"/>
  <c r="N191" i="1" s="1"/>
  <c r="N192" i="1" s="1"/>
  <c r="N193" i="1" s="1"/>
  <c r="N194" i="1" s="1"/>
  <c r="N195" i="1" s="1"/>
  <c r="N196" i="1" s="1"/>
  <c r="N197" i="1" s="1"/>
  <c r="AE346" i="1"/>
  <c r="AD347" i="1"/>
  <c r="U348" i="1"/>
  <c r="U298" i="1"/>
  <c r="Y297" i="1"/>
  <c r="AD297" i="1"/>
  <c r="AC346" i="1"/>
  <c r="W346" i="1"/>
  <c r="X346" i="1"/>
  <c r="AC248" i="1"/>
  <c r="W248" i="1"/>
  <c r="X248" i="1"/>
  <c r="AC199" i="1"/>
  <c r="X199" i="1"/>
  <c r="W199" i="1"/>
  <c r="AE248" i="1"/>
  <c r="AC200" i="1"/>
  <c r="X200" i="1"/>
  <c r="W200" i="1"/>
  <c r="Z309" i="1"/>
  <c r="AH308" i="1"/>
  <c r="Q311" i="1"/>
  <c r="Z308" i="1"/>
  <c r="F350" i="1"/>
  <c r="E351" i="1"/>
  <c r="AH313" i="1"/>
  <c r="Q316" i="1"/>
  <c r="AA350" i="1"/>
  <c r="G351" i="1"/>
  <c r="Z310" i="1"/>
  <c r="AH309" i="1"/>
  <c r="Q312" i="1"/>
  <c r="E303" i="1"/>
  <c r="Z358" i="1"/>
  <c r="AH357" i="1"/>
  <c r="Q360" i="1"/>
  <c r="Z357" i="1"/>
  <c r="AH361" i="1"/>
  <c r="Q364" i="1"/>
  <c r="G303" i="1"/>
  <c r="AA302" i="1"/>
  <c r="F302" i="1"/>
  <c r="J250" i="1"/>
  <c r="E252" i="1"/>
  <c r="G256" i="1"/>
  <c r="AA255" i="1"/>
  <c r="Q266" i="1"/>
  <c r="AH263" i="1"/>
  <c r="AH261" i="1"/>
  <c r="Q264" i="1"/>
  <c r="AH213" i="1"/>
  <c r="Q216" i="1"/>
  <c r="Z213" i="1"/>
  <c r="F252" i="1"/>
  <c r="AA204" i="1"/>
  <c r="G205" i="1"/>
  <c r="Q262" i="1"/>
  <c r="AH259" i="1"/>
  <c r="Z260" i="1"/>
  <c r="Q214" i="1"/>
  <c r="Z212" i="1"/>
  <c r="AH211" i="1"/>
  <c r="E204" i="1"/>
  <c r="AC101" i="1"/>
  <c r="W101" i="1"/>
  <c r="W153" i="1"/>
  <c r="X153" i="1"/>
  <c r="AC153" i="1"/>
  <c r="AA154" i="1"/>
  <c r="G155" i="1"/>
  <c r="Z162" i="1"/>
  <c r="AH161" i="1"/>
  <c r="Q164" i="1"/>
  <c r="Z161" i="1"/>
  <c r="J154" i="1"/>
  <c r="E156" i="1"/>
  <c r="Q169" i="1"/>
  <c r="AH166" i="1"/>
  <c r="Q165" i="1"/>
  <c r="Z163" i="1"/>
  <c r="AH162" i="1"/>
  <c r="Q115" i="1"/>
  <c r="Z113" i="1"/>
  <c r="AH112" i="1"/>
  <c r="Z112" i="1"/>
  <c r="F105" i="1"/>
  <c r="E108" i="1"/>
  <c r="AB107" i="1"/>
  <c r="AB106" i="1" s="1"/>
  <c r="AB105" i="1" s="1"/>
  <c r="AB104" i="1" s="1"/>
  <c r="Q116" i="1"/>
  <c r="Z114" i="1"/>
  <c r="AH113" i="1"/>
  <c r="AH117" i="1"/>
  <c r="Q120" i="1"/>
  <c r="J106" i="1"/>
  <c r="AA104" i="1"/>
  <c r="G105" i="1"/>
  <c r="AI250" i="1" l="1"/>
  <c r="L204" i="1"/>
  <c r="L253" i="1"/>
  <c r="L302" i="1"/>
  <c r="L155" i="1"/>
  <c r="L351" i="1"/>
  <c r="AI154" i="1"/>
  <c r="L106" i="1"/>
  <c r="O254" i="1"/>
  <c r="P254" i="1" s="1"/>
  <c r="V254" i="1" s="1"/>
  <c r="J203" i="1"/>
  <c r="AI202" i="1"/>
  <c r="O107" i="1"/>
  <c r="P106" i="1"/>
  <c r="V106" i="1" s="1"/>
  <c r="P350" i="1"/>
  <c r="V350" i="1" s="1"/>
  <c r="O351" i="1"/>
  <c r="P154" i="1"/>
  <c r="V154" i="1" s="1"/>
  <c r="O155" i="1"/>
  <c r="AH215" i="1"/>
  <c r="Q218" i="1"/>
  <c r="Z214" i="1"/>
  <c r="P301" i="1"/>
  <c r="V301" i="1" s="1"/>
  <c r="O302" i="1"/>
  <c r="R362" i="1"/>
  <c r="Y102" i="1"/>
  <c r="Z362" i="1"/>
  <c r="AC249" i="1"/>
  <c r="X249" i="1"/>
  <c r="Y105" i="1"/>
  <c r="AE151" i="1"/>
  <c r="W249" i="1"/>
  <c r="AE103" i="1"/>
  <c r="Q365" i="1"/>
  <c r="AC103" i="1"/>
  <c r="AH362" i="1"/>
  <c r="W151" i="1"/>
  <c r="AE153" i="1"/>
  <c r="F204" i="1"/>
  <c r="AE200" i="1"/>
  <c r="AD251" i="1"/>
  <c r="X151" i="1"/>
  <c r="U350" i="1"/>
  <c r="F155" i="1"/>
  <c r="W103" i="1"/>
  <c r="AC102" i="1"/>
  <c r="U105" i="1"/>
  <c r="Y104" i="1"/>
  <c r="Y349" i="1"/>
  <c r="AE104" i="1"/>
  <c r="AD104" i="1"/>
  <c r="AD349" i="1"/>
  <c r="W297" i="1"/>
  <c r="AE102" i="1"/>
  <c r="X297" i="1"/>
  <c r="W104" i="1"/>
  <c r="AE297" i="1"/>
  <c r="X299" i="1"/>
  <c r="AC104" i="1"/>
  <c r="W102" i="1"/>
  <c r="X152" i="1"/>
  <c r="X349" i="1"/>
  <c r="AC300" i="1"/>
  <c r="W347" i="1"/>
  <c r="AE152" i="1"/>
  <c r="W152" i="1"/>
  <c r="W349" i="1"/>
  <c r="AE349" i="1"/>
  <c r="X300" i="1"/>
  <c r="AE300" i="1"/>
  <c r="U252" i="1"/>
  <c r="AC252" i="1" s="1"/>
  <c r="Y251" i="1"/>
  <c r="AC299" i="1"/>
  <c r="W299" i="1"/>
  <c r="AE347" i="1"/>
  <c r="AC347" i="1"/>
  <c r="R164" i="1"/>
  <c r="R360" i="1"/>
  <c r="R361" i="1"/>
  <c r="Z264" i="1"/>
  <c r="R264" i="1"/>
  <c r="R312" i="1"/>
  <c r="X251" i="1"/>
  <c r="W251" i="1"/>
  <c r="AE251" i="1"/>
  <c r="AD153" i="1"/>
  <c r="U154" i="1"/>
  <c r="Y153" i="1"/>
  <c r="O204" i="1"/>
  <c r="P204" i="1" s="1"/>
  <c r="V204" i="1" s="1"/>
  <c r="R214" i="1"/>
  <c r="R215" i="1"/>
  <c r="R313" i="1"/>
  <c r="R165" i="1"/>
  <c r="R262" i="1"/>
  <c r="R216" i="1"/>
  <c r="Z262" i="1"/>
  <c r="R311" i="1"/>
  <c r="U201" i="1"/>
  <c r="Y200" i="1"/>
  <c r="AD200" i="1"/>
  <c r="R166" i="1"/>
  <c r="R263" i="1"/>
  <c r="R116" i="1"/>
  <c r="R115" i="1"/>
  <c r="R117" i="1"/>
  <c r="N205" i="1"/>
  <c r="N206" i="1" s="1"/>
  <c r="N207" i="1" s="1"/>
  <c r="N208" i="1" s="1"/>
  <c r="N209" i="1" s="1"/>
  <c r="AC348" i="1"/>
  <c r="AE348" i="1"/>
  <c r="X348" i="1"/>
  <c r="W348" i="1"/>
  <c r="U301" i="1"/>
  <c r="AD300" i="1"/>
  <c r="Y300" i="1"/>
  <c r="AC298" i="1"/>
  <c r="X298" i="1"/>
  <c r="W298" i="1"/>
  <c r="AE298" i="1"/>
  <c r="F303" i="1"/>
  <c r="Q367" i="1"/>
  <c r="AH364" i="1"/>
  <c r="AH316" i="1"/>
  <c r="Q319" i="1"/>
  <c r="F351" i="1"/>
  <c r="E304" i="1"/>
  <c r="Z313" i="1"/>
  <c r="AH312" i="1"/>
  <c r="Q315" i="1"/>
  <c r="Q363" i="1"/>
  <c r="Z361" i="1"/>
  <c r="AH360" i="1"/>
  <c r="Z360" i="1"/>
  <c r="E352" i="1"/>
  <c r="AA303" i="1"/>
  <c r="G304" i="1"/>
  <c r="G352" i="1"/>
  <c r="AA351" i="1"/>
  <c r="Q314" i="1"/>
  <c r="Z312" i="1"/>
  <c r="AH311" i="1"/>
  <c r="Z311" i="1"/>
  <c r="J251" i="1"/>
  <c r="AH216" i="1"/>
  <c r="Q219" i="1"/>
  <c r="Z216" i="1"/>
  <c r="G257" i="1"/>
  <c r="AA256" i="1"/>
  <c r="AD252" i="1"/>
  <c r="E253" i="1"/>
  <c r="Z263" i="1"/>
  <c r="Q265" i="1"/>
  <c r="AH262" i="1"/>
  <c r="O255" i="1"/>
  <c r="P255" i="1" s="1"/>
  <c r="V255" i="1" s="1"/>
  <c r="Q217" i="1"/>
  <c r="Z215" i="1"/>
  <c r="AH214" i="1"/>
  <c r="F253" i="1"/>
  <c r="Q269" i="1"/>
  <c r="AH266" i="1"/>
  <c r="E205" i="1"/>
  <c r="AA205" i="1"/>
  <c r="G206" i="1"/>
  <c r="AH264" i="1"/>
  <c r="Q267" i="1"/>
  <c r="AH169" i="1"/>
  <c r="Q172" i="1"/>
  <c r="AH164" i="1"/>
  <c r="Q167" i="1"/>
  <c r="Z165" i="1"/>
  <c r="Z164" i="1"/>
  <c r="Z166" i="1"/>
  <c r="AH165" i="1"/>
  <c r="Q168" i="1"/>
  <c r="J155" i="1"/>
  <c r="E157" i="1"/>
  <c r="AA155" i="1"/>
  <c r="G156" i="1"/>
  <c r="Z117" i="1"/>
  <c r="Q119" i="1"/>
  <c r="AH116" i="1"/>
  <c r="G106" i="1"/>
  <c r="AA105" i="1"/>
  <c r="AH120" i="1"/>
  <c r="Q123" i="1"/>
  <c r="F106" i="1"/>
  <c r="AB108" i="1"/>
  <c r="E109" i="1"/>
  <c r="Q118" i="1"/>
  <c r="Z116" i="1"/>
  <c r="AH115" i="1"/>
  <c r="Z115" i="1"/>
  <c r="J107" i="1"/>
  <c r="Q4" i="6"/>
  <c r="V4" i="6"/>
  <c r="AI251" i="1" l="1"/>
  <c r="L352" i="1"/>
  <c r="L107" i="1"/>
  <c r="L156" i="1"/>
  <c r="L303" i="1"/>
  <c r="L254" i="1"/>
  <c r="AI106" i="1"/>
  <c r="AI107" i="1"/>
  <c r="L205" i="1"/>
  <c r="R316" i="1"/>
  <c r="Q221" i="1"/>
  <c r="AH218" i="1"/>
  <c r="J204" i="1"/>
  <c r="AI203" i="1"/>
  <c r="P155" i="1"/>
  <c r="V155" i="1" s="1"/>
  <c r="O156" i="1"/>
  <c r="R365" i="1"/>
  <c r="AI155" i="1"/>
  <c r="P302" i="1"/>
  <c r="V302" i="1" s="1"/>
  <c r="O303" i="1"/>
  <c r="P351" i="1"/>
  <c r="V351" i="1" s="1"/>
  <c r="O352" i="1"/>
  <c r="U351" i="1"/>
  <c r="AD350" i="1"/>
  <c r="Y350" i="1"/>
  <c r="R169" i="1"/>
  <c r="R364" i="1"/>
  <c r="O108" i="1"/>
  <c r="P107" i="1"/>
  <c r="V107" i="1" s="1"/>
  <c r="U106" i="1"/>
  <c r="X106" i="1" s="1"/>
  <c r="AE105" i="1"/>
  <c r="Q368" i="1"/>
  <c r="AD105" i="1"/>
  <c r="Z365" i="1"/>
  <c r="AH365" i="1"/>
  <c r="F205" i="1"/>
  <c r="U155" i="1"/>
  <c r="W155" i="1" s="1"/>
  <c r="Y252" i="1"/>
  <c r="AE350" i="1"/>
  <c r="AC350" i="1"/>
  <c r="X350" i="1"/>
  <c r="F156" i="1"/>
  <c r="W350" i="1"/>
  <c r="AC105" i="1"/>
  <c r="W105" i="1"/>
  <c r="X105" i="1"/>
  <c r="AE252" i="1"/>
  <c r="U253" i="1"/>
  <c r="W253" i="1" s="1"/>
  <c r="AD154" i="1"/>
  <c r="W252" i="1"/>
  <c r="X252" i="1"/>
  <c r="AE154" i="1"/>
  <c r="Y154" i="1"/>
  <c r="R314" i="1"/>
  <c r="R168" i="1"/>
  <c r="W201" i="1"/>
  <c r="AC201" i="1"/>
  <c r="X201" i="1"/>
  <c r="O205" i="1"/>
  <c r="P205" i="1" s="1"/>
  <c r="V205" i="1" s="1"/>
  <c r="U202" i="1"/>
  <c r="Y201" i="1"/>
  <c r="AD201" i="1"/>
  <c r="AE201" i="1"/>
  <c r="R265" i="1"/>
  <c r="R217" i="1"/>
  <c r="R218" i="1"/>
  <c r="R219" i="1"/>
  <c r="R266" i="1"/>
  <c r="R167" i="1"/>
  <c r="Z265" i="1"/>
  <c r="R363" i="1"/>
  <c r="W154" i="1"/>
  <c r="X154" i="1"/>
  <c r="AC154" i="1"/>
  <c r="U254" i="1"/>
  <c r="Y253" i="1"/>
  <c r="R267" i="1"/>
  <c r="Z267" i="1"/>
  <c r="R315" i="1"/>
  <c r="R119" i="1"/>
  <c r="R118" i="1"/>
  <c r="R120" i="1"/>
  <c r="N210" i="1"/>
  <c r="U4" i="6"/>
  <c r="Y301" i="1"/>
  <c r="AD301" i="1"/>
  <c r="U302" i="1"/>
  <c r="AE301" i="1"/>
  <c r="W301" i="1"/>
  <c r="X301" i="1"/>
  <c r="AC301" i="1"/>
  <c r="Q370" i="1"/>
  <c r="AH367" i="1"/>
  <c r="Q322" i="1"/>
  <c r="AH319" i="1"/>
  <c r="Q317" i="1"/>
  <c r="Z315" i="1"/>
  <c r="AH314" i="1"/>
  <c r="Z314" i="1"/>
  <c r="G353" i="1"/>
  <c r="AA352" i="1"/>
  <c r="G305" i="1"/>
  <c r="AA304" i="1"/>
  <c r="Q371" i="1"/>
  <c r="E353" i="1"/>
  <c r="AB353" i="1" s="1"/>
  <c r="AB352" i="1" s="1"/>
  <c r="AB351" i="1" s="1"/>
  <c r="AB350" i="1" s="1"/>
  <c r="AB348" i="1" s="1"/>
  <c r="AB347" i="1" s="1"/>
  <c r="AB346" i="1" s="1"/>
  <c r="AB345" i="1" s="1"/>
  <c r="F304" i="1"/>
  <c r="Q366" i="1"/>
  <c r="Z364" i="1"/>
  <c r="AH363" i="1"/>
  <c r="Z363" i="1"/>
  <c r="E305" i="1"/>
  <c r="AB304" i="1"/>
  <c r="AB303" i="1" s="1"/>
  <c r="AB302" i="1" s="1"/>
  <c r="AB301" i="1" s="1"/>
  <c r="AB300" i="1" s="1"/>
  <c r="AB298" i="1" s="1"/>
  <c r="AB297" i="1" s="1"/>
  <c r="AB296" i="1" s="1"/>
  <c r="Q318" i="1"/>
  <c r="AH315" i="1"/>
  <c r="Z316" i="1"/>
  <c r="F352" i="1"/>
  <c r="J252" i="1"/>
  <c r="O256" i="1"/>
  <c r="P256" i="1" s="1"/>
  <c r="V256" i="1" s="1"/>
  <c r="Q222" i="1"/>
  <c r="AH219" i="1"/>
  <c r="Z219" i="1"/>
  <c r="Z218" i="1"/>
  <c r="AH217" i="1"/>
  <c r="Q220" i="1"/>
  <c r="AH269" i="1"/>
  <c r="Q272" i="1"/>
  <c r="Z266" i="1"/>
  <c r="AH265" i="1"/>
  <c r="Q268" i="1"/>
  <c r="E254" i="1"/>
  <c r="AD253" i="1"/>
  <c r="Q270" i="1"/>
  <c r="AH267" i="1"/>
  <c r="E206" i="1"/>
  <c r="F254" i="1"/>
  <c r="Z217" i="1"/>
  <c r="G207" i="1"/>
  <c r="AA206" i="1"/>
  <c r="G258" i="1"/>
  <c r="AA257" i="1"/>
  <c r="Q170" i="1"/>
  <c r="Z168" i="1"/>
  <c r="AH167" i="1"/>
  <c r="Z167" i="1"/>
  <c r="Q171" i="1"/>
  <c r="AH168" i="1"/>
  <c r="Z169" i="1"/>
  <c r="Q175" i="1"/>
  <c r="AH172" i="1"/>
  <c r="AA156" i="1"/>
  <c r="G157" i="1"/>
  <c r="E158" i="1"/>
  <c r="AB157" i="1"/>
  <c r="AB156" i="1" s="1"/>
  <c r="AB155" i="1" s="1"/>
  <c r="AB154" i="1" s="1"/>
  <c r="AB151" i="1" s="1"/>
  <c r="AB150" i="1" s="1"/>
  <c r="AB149" i="1" s="1"/>
  <c r="J156" i="1"/>
  <c r="AI156" i="1" s="1"/>
  <c r="AA106" i="1"/>
  <c r="G107" i="1"/>
  <c r="Q121" i="1"/>
  <c r="AH118" i="1"/>
  <c r="Z119" i="1"/>
  <c r="Z118" i="1"/>
  <c r="Q126" i="1"/>
  <c r="AH123" i="1"/>
  <c r="F107" i="1"/>
  <c r="Q122" i="1"/>
  <c r="Z120" i="1"/>
  <c r="AH119" i="1"/>
  <c r="J108" i="1"/>
  <c r="E110" i="1"/>
  <c r="AB109" i="1"/>
  <c r="AI252" i="1" l="1"/>
  <c r="L255" i="1"/>
  <c r="L304" i="1"/>
  <c r="L206" i="1"/>
  <c r="L157" i="1"/>
  <c r="L108" i="1"/>
  <c r="L353" i="1"/>
  <c r="Z368" i="1"/>
  <c r="R368" i="1"/>
  <c r="AH368" i="1"/>
  <c r="R172" i="1"/>
  <c r="Z220" i="1"/>
  <c r="P108" i="1"/>
  <c r="O109" i="1"/>
  <c r="J205" i="1"/>
  <c r="AI204" i="1"/>
  <c r="R269" i="1"/>
  <c r="P303" i="1"/>
  <c r="V303" i="1" s="1"/>
  <c r="O304" i="1"/>
  <c r="Q224" i="1"/>
  <c r="AH221" i="1"/>
  <c r="R319" i="1"/>
  <c r="W351" i="1"/>
  <c r="AC351" i="1"/>
  <c r="X351" i="1"/>
  <c r="P156" i="1"/>
  <c r="V156" i="1" s="1"/>
  <c r="O157" i="1"/>
  <c r="O353" i="1"/>
  <c r="P352" i="1"/>
  <c r="V352" i="1" s="1"/>
  <c r="AE351" i="1"/>
  <c r="Y351" i="1"/>
  <c r="U352" i="1"/>
  <c r="AD351" i="1"/>
  <c r="R123" i="1"/>
  <c r="W106" i="1"/>
  <c r="AC106" i="1"/>
  <c r="AC155" i="1"/>
  <c r="X155" i="1"/>
  <c r="F157" i="1"/>
  <c r="Y254" i="1"/>
  <c r="F206" i="1"/>
  <c r="AE106" i="1"/>
  <c r="AD106" i="1"/>
  <c r="Y106" i="1"/>
  <c r="U107" i="1"/>
  <c r="AC107" i="1" s="1"/>
  <c r="AD107" i="1"/>
  <c r="Y107" i="1"/>
  <c r="AC253" i="1"/>
  <c r="U108" i="1"/>
  <c r="X253" i="1"/>
  <c r="AE253" i="1"/>
  <c r="U255" i="1"/>
  <c r="R270" i="1"/>
  <c r="W254" i="1"/>
  <c r="X254" i="1"/>
  <c r="AE254" i="1"/>
  <c r="AE155" i="1"/>
  <c r="U156" i="1"/>
  <c r="Y155" i="1"/>
  <c r="AD155" i="1"/>
  <c r="R170" i="1"/>
  <c r="R222" i="1"/>
  <c r="R371" i="1"/>
  <c r="R317" i="1"/>
  <c r="R366" i="1"/>
  <c r="Y202" i="1"/>
  <c r="U203" i="1"/>
  <c r="AD202" i="1"/>
  <c r="AE202" i="1"/>
  <c r="R220" i="1"/>
  <c r="R221" i="1"/>
  <c r="R268" i="1"/>
  <c r="R318" i="1"/>
  <c r="R367" i="1"/>
  <c r="W202" i="1"/>
  <c r="X202" i="1"/>
  <c r="AC202" i="1"/>
  <c r="O206" i="1"/>
  <c r="P206" i="1" s="1"/>
  <c r="V206" i="1" s="1"/>
  <c r="R171" i="1"/>
  <c r="Z268" i="1"/>
  <c r="R122" i="1"/>
  <c r="R121" i="1"/>
  <c r="N211" i="1"/>
  <c r="U303" i="1"/>
  <c r="Y302" i="1"/>
  <c r="AE302" i="1"/>
  <c r="AD302" i="1"/>
  <c r="X302" i="1"/>
  <c r="W302" i="1"/>
  <c r="AC302" i="1"/>
  <c r="Z367" i="1"/>
  <c r="AH366" i="1"/>
  <c r="Q369" i="1"/>
  <c r="Z366" i="1"/>
  <c r="AA353" i="1"/>
  <c r="G354" i="1"/>
  <c r="Q325" i="1"/>
  <c r="AH322" i="1"/>
  <c r="F353" i="1"/>
  <c r="AB305" i="1"/>
  <c r="E306" i="1"/>
  <c r="F305" i="1"/>
  <c r="Q374" i="1"/>
  <c r="AH371" i="1"/>
  <c r="Z318" i="1"/>
  <c r="AH317" i="1"/>
  <c r="Q320" i="1"/>
  <c r="Z317" i="1"/>
  <c r="E354" i="1"/>
  <c r="AB354" i="1" s="1"/>
  <c r="AA305" i="1"/>
  <c r="G306" i="1"/>
  <c r="Q321" i="1"/>
  <c r="AH318" i="1"/>
  <c r="Z319" i="1"/>
  <c r="Q373" i="1"/>
  <c r="Z371" i="1"/>
  <c r="AH370" i="1"/>
  <c r="J253" i="1"/>
  <c r="F255" i="1"/>
  <c r="AH270" i="1"/>
  <c r="Q273" i="1"/>
  <c r="Z270" i="1"/>
  <c r="O257" i="1"/>
  <c r="P257" i="1" s="1"/>
  <c r="V257" i="1" s="1"/>
  <c r="Q275" i="1"/>
  <c r="AH272" i="1"/>
  <c r="AA207" i="1"/>
  <c r="G208" i="1"/>
  <c r="Q225" i="1"/>
  <c r="AH222" i="1"/>
  <c r="Z222" i="1"/>
  <c r="Z221" i="1"/>
  <c r="AH220" i="1"/>
  <c r="Q223" i="1"/>
  <c r="AB206" i="1"/>
  <c r="AB205" i="1" s="1"/>
  <c r="AB204" i="1" s="1"/>
  <c r="AB203" i="1" s="1"/>
  <c r="AB202" i="1" s="1"/>
  <c r="AB198" i="1" s="1"/>
  <c r="E207" i="1"/>
  <c r="AC254" i="1"/>
  <c r="AD254" i="1"/>
  <c r="E255" i="1"/>
  <c r="AA258" i="1"/>
  <c r="G259" i="1"/>
  <c r="Z269" i="1"/>
  <c r="AH268" i="1"/>
  <c r="Q271" i="1"/>
  <c r="Q178" i="1"/>
  <c r="AH175" i="1"/>
  <c r="E159" i="1"/>
  <c r="AB158" i="1"/>
  <c r="Z171" i="1"/>
  <c r="Q173" i="1"/>
  <c r="AH170" i="1"/>
  <c r="Z170" i="1"/>
  <c r="J157" i="1"/>
  <c r="AA157" i="1"/>
  <c r="G158" i="1"/>
  <c r="Q174" i="1"/>
  <c r="AH171" i="1"/>
  <c r="Z172" i="1"/>
  <c r="AH126" i="1"/>
  <c r="Q129" i="1"/>
  <c r="Q125" i="1"/>
  <c r="AH122" i="1"/>
  <c r="Z123" i="1"/>
  <c r="AA107" i="1"/>
  <c r="G108" i="1"/>
  <c r="F108" i="1"/>
  <c r="E111" i="1"/>
  <c r="AB110" i="1"/>
  <c r="J109" i="1"/>
  <c r="Z122" i="1"/>
  <c r="AH121" i="1"/>
  <c r="Q124" i="1"/>
  <c r="Z121" i="1"/>
  <c r="L109" i="1" l="1"/>
  <c r="L158" i="1"/>
  <c r="AI109" i="1"/>
  <c r="L354" i="1"/>
  <c r="L207" i="1"/>
  <c r="L305" i="1"/>
  <c r="AI157" i="1"/>
  <c r="AI108" i="1"/>
  <c r="L256" i="1"/>
  <c r="V108" i="1"/>
  <c r="AD352" i="1"/>
  <c r="Y352" i="1"/>
  <c r="U353" i="1"/>
  <c r="AE352" i="1"/>
  <c r="P353" i="1"/>
  <c r="V353" i="1" s="1"/>
  <c r="O354" i="1"/>
  <c r="AH224" i="1"/>
  <c r="Q227" i="1"/>
  <c r="J206" i="1"/>
  <c r="AI205" i="1"/>
  <c r="AI253" i="1"/>
  <c r="P157" i="1"/>
  <c r="V157" i="1" s="1"/>
  <c r="O158" i="1"/>
  <c r="Z273" i="1"/>
  <c r="P109" i="1"/>
  <c r="O110" i="1"/>
  <c r="P304" i="1"/>
  <c r="V304" i="1" s="1"/>
  <c r="O305" i="1"/>
  <c r="R322" i="1"/>
  <c r="W352" i="1"/>
  <c r="X352" i="1"/>
  <c r="AC352" i="1"/>
  <c r="F158" i="1"/>
  <c r="F207" i="1"/>
  <c r="AC108" i="1"/>
  <c r="AE107" i="1"/>
  <c r="W107" i="1"/>
  <c r="X107" i="1"/>
  <c r="W108" i="1"/>
  <c r="X108" i="1"/>
  <c r="W255" i="1"/>
  <c r="X255" i="1"/>
  <c r="R271" i="1"/>
  <c r="R174" i="1"/>
  <c r="R374" i="1"/>
  <c r="R273" i="1"/>
  <c r="W203" i="1"/>
  <c r="X203" i="1"/>
  <c r="AC203" i="1"/>
  <c r="R175" i="1"/>
  <c r="R272" i="1"/>
  <c r="R369" i="1"/>
  <c r="R370" i="1"/>
  <c r="R173" i="1"/>
  <c r="R321" i="1"/>
  <c r="U204" i="1"/>
  <c r="Y203" i="1"/>
  <c r="AE203" i="1"/>
  <c r="AD203" i="1"/>
  <c r="Z223" i="1"/>
  <c r="R223" i="1"/>
  <c r="R224" i="1"/>
  <c r="R320" i="1"/>
  <c r="O207" i="1"/>
  <c r="P207" i="1" s="1"/>
  <c r="V207" i="1" s="1"/>
  <c r="U256" i="1"/>
  <c r="AE255" i="1"/>
  <c r="Y255" i="1"/>
  <c r="U157" i="1"/>
  <c r="Y156" i="1"/>
  <c r="AD156" i="1"/>
  <c r="AE156" i="1"/>
  <c r="X156" i="1"/>
  <c r="AC156" i="1"/>
  <c r="W156" i="1"/>
  <c r="R225" i="1"/>
  <c r="R125" i="1"/>
  <c r="R124" i="1"/>
  <c r="R126" i="1"/>
  <c r="N212" i="1"/>
  <c r="U304" i="1"/>
  <c r="AE303" i="1"/>
  <c r="Y303" i="1"/>
  <c r="AD303" i="1"/>
  <c r="W303" i="1"/>
  <c r="X303" i="1"/>
  <c r="AC303" i="1"/>
  <c r="E355" i="1"/>
  <c r="AB355" i="1" s="1"/>
  <c r="AH325" i="1"/>
  <c r="Q328" i="1"/>
  <c r="AB306" i="1"/>
  <c r="E307" i="1"/>
  <c r="Z322" i="1"/>
  <c r="AH321" i="1"/>
  <c r="Q324" i="1"/>
  <c r="AH374" i="1"/>
  <c r="Q377" i="1"/>
  <c r="Q372" i="1"/>
  <c r="Z370" i="1"/>
  <c r="AH369" i="1"/>
  <c r="Z369" i="1"/>
  <c r="G355" i="1"/>
  <c r="AA354" i="1"/>
  <c r="Q376" i="1"/>
  <c r="Z374" i="1"/>
  <c r="AH373" i="1"/>
  <c r="G307" i="1"/>
  <c r="AA306" i="1"/>
  <c r="F354" i="1"/>
  <c r="Z321" i="1"/>
  <c r="AH320" i="1"/>
  <c r="Q323" i="1"/>
  <c r="Z320" i="1"/>
  <c r="F306" i="1"/>
  <c r="J254" i="1"/>
  <c r="AH273" i="1"/>
  <c r="Q276" i="1"/>
  <c r="AA259" i="1"/>
  <c r="G260" i="1"/>
  <c r="Z272" i="1"/>
  <c r="AH271" i="1"/>
  <c r="Q274" i="1"/>
  <c r="Q228" i="1"/>
  <c r="AH225" i="1"/>
  <c r="Z225" i="1"/>
  <c r="AB207" i="1"/>
  <c r="E208" i="1"/>
  <c r="Z271" i="1"/>
  <c r="E256" i="1"/>
  <c r="AD255" i="1"/>
  <c r="AC255" i="1"/>
  <c r="Q278" i="1"/>
  <c r="AH275" i="1"/>
  <c r="O258" i="1"/>
  <c r="P258" i="1" s="1"/>
  <c r="V258" i="1" s="1"/>
  <c r="F256" i="1"/>
  <c r="Q226" i="1"/>
  <c r="Z224" i="1"/>
  <c r="AH223" i="1"/>
  <c r="AA208" i="1"/>
  <c r="G209" i="1"/>
  <c r="J158" i="1"/>
  <c r="AB159" i="1"/>
  <c r="E160" i="1"/>
  <c r="Q176" i="1"/>
  <c r="Z174" i="1"/>
  <c r="AH173" i="1"/>
  <c r="Z173" i="1"/>
  <c r="Q181" i="1"/>
  <c r="AH178" i="1"/>
  <c r="AA158" i="1"/>
  <c r="G159" i="1"/>
  <c r="Q177" i="1"/>
  <c r="AH174" i="1"/>
  <c r="Z175" i="1"/>
  <c r="E112" i="1"/>
  <c r="AB111" i="1"/>
  <c r="G109" i="1"/>
  <c r="AA108" i="1"/>
  <c r="F109" i="1"/>
  <c r="Q128" i="1"/>
  <c r="Z126" i="1"/>
  <c r="AH125" i="1"/>
  <c r="Q127" i="1"/>
  <c r="AH124" i="1"/>
  <c r="Z125" i="1"/>
  <c r="Z124" i="1"/>
  <c r="J110" i="1"/>
  <c r="AH129" i="1"/>
  <c r="Q132" i="1"/>
  <c r="AI158" i="1" l="1"/>
  <c r="L306" i="1"/>
  <c r="L208" i="1"/>
  <c r="L355" i="1"/>
  <c r="L257" i="1"/>
  <c r="L159" i="1"/>
  <c r="L110" i="1"/>
  <c r="V109" i="1"/>
  <c r="AD108" i="1"/>
  <c r="Y108" i="1"/>
  <c r="U109" i="1"/>
  <c r="AE108" i="1"/>
  <c r="Z276" i="1"/>
  <c r="J207" i="1"/>
  <c r="AI206" i="1"/>
  <c r="Y353" i="1"/>
  <c r="U354" i="1"/>
  <c r="AD353" i="1"/>
  <c r="AE353" i="1"/>
  <c r="AI254" i="1"/>
  <c r="P110" i="1"/>
  <c r="V110" i="1" s="1"/>
  <c r="Y110" i="1" s="1"/>
  <c r="O111" i="1"/>
  <c r="P158" i="1"/>
  <c r="V158" i="1" s="1"/>
  <c r="O159" i="1"/>
  <c r="Q230" i="1"/>
  <c r="AH227" i="1"/>
  <c r="W353" i="1"/>
  <c r="AC353" i="1"/>
  <c r="X353" i="1"/>
  <c r="R373" i="1"/>
  <c r="R325" i="1"/>
  <c r="P354" i="1"/>
  <c r="V354" i="1" s="1"/>
  <c r="O355" i="1"/>
  <c r="P305" i="1"/>
  <c r="V305" i="1" s="1"/>
  <c r="O306" i="1"/>
  <c r="F159" i="1"/>
  <c r="F208" i="1"/>
  <c r="R228" i="1"/>
  <c r="W157" i="1"/>
  <c r="X157" i="1"/>
  <c r="AC157" i="1"/>
  <c r="Z274" i="1"/>
  <c r="R274" i="1"/>
  <c r="U158" i="1"/>
  <c r="AE157" i="1"/>
  <c r="Y157" i="1"/>
  <c r="AD157" i="1"/>
  <c r="R372" i="1"/>
  <c r="R275" i="1"/>
  <c r="X204" i="1"/>
  <c r="W204" i="1"/>
  <c r="AC204" i="1"/>
  <c r="Y204" i="1"/>
  <c r="U205" i="1"/>
  <c r="AE204" i="1"/>
  <c r="AD204" i="1"/>
  <c r="R377" i="1"/>
  <c r="W256" i="1"/>
  <c r="X256" i="1"/>
  <c r="AE256" i="1"/>
  <c r="U257" i="1"/>
  <c r="Y256" i="1"/>
  <c r="R177" i="1"/>
  <c r="R176" i="1"/>
  <c r="R323" i="1"/>
  <c r="R324" i="1"/>
  <c r="O208" i="1"/>
  <c r="P208" i="1" s="1"/>
  <c r="V208" i="1" s="1"/>
  <c r="R226" i="1"/>
  <c r="R227" i="1"/>
  <c r="R276" i="1"/>
  <c r="R178" i="1"/>
  <c r="R127" i="1"/>
  <c r="R128" i="1"/>
  <c r="R129" i="1"/>
  <c r="N213" i="1"/>
  <c r="U305" i="1"/>
  <c r="Y304" i="1"/>
  <c r="AE304" i="1"/>
  <c r="AD304" i="1"/>
  <c r="X304" i="1"/>
  <c r="W304" i="1"/>
  <c r="AC304" i="1"/>
  <c r="F355" i="1"/>
  <c r="Q380" i="1"/>
  <c r="AH377" i="1"/>
  <c r="Q331" i="1"/>
  <c r="AH328" i="1"/>
  <c r="F307" i="1"/>
  <c r="Q375" i="1"/>
  <c r="AH372" i="1"/>
  <c r="Z373" i="1"/>
  <c r="Z372" i="1"/>
  <c r="E308" i="1"/>
  <c r="AB307" i="1"/>
  <c r="E356" i="1"/>
  <c r="AB356" i="1" s="1"/>
  <c r="Q379" i="1"/>
  <c r="Z377" i="1"/>
  <c r="AH376" i="1"/>
  <c r="Q327" i="1"/>
  <c r="Z325" i="1"/>
  <c r="AH324" i="1"/>
  <c r="G308" i="1"/>
  <c r="AA307" i="1"/>
  <c r="Q326" i="1"/>
  <c r="Z324" i="1"/>
  <c r="AH323" i="1"/>
  <c r="Z323" i="1"/>
  <c r="AA355" i="1"/>
  <c r="G356" i="1"/>
  <c r="J255" i="1"/>
  <c r="G261" i="1"/>
  <c r="AA260" i="1"/>
  <c r="AA209" i="1"/>
  <c r="G210" i="1"/>
  <c r="O259" i="1"/>
  <c r="P259" i="1" s="1"/>
  <c r="V259" i="1" s="1"/>
  <c r="Q281" i="1"/>
  <c r="AH278" i="1"/>
  <c r="AH228" i="1"/>
  <c r="Q231" i="1"/>
  <c r="Z228" i="1"/>
  <c r="Q229" i="1"/>
  <c r="AH226" i="1"/>
  <c r="Z227" i="1"/>
  <c r="E257" i="1"/>
  <c r="AD256" i="1"/>
  <c r="AC256" i="1"/>
  <c r="Z226" i="1"/>
  <c r="AH276" i="1"/>
  <c r="Q279" i="1"/>
  <c r="F257" i="1"/>
  <c r="Q277" i="1"/>
  <c r="Z275" i="1"/>
  <c r="AH274" i="1"/>
  <c r="AB208" i="1"/>
  <c r="E209" i="1"/>
  <c r="Q180" i="1"/>
  <c r="Z178" i="1"/>
  <c r="AH177" i="1"/>
  <c r="Q184" i="1"/>
  <c r="AH181" i="1"/>
  <c r="Z177" i="1"/>
  <c r="Q179" i="1"/>
  <c r="AH176" i="1"/>
  <c r="Z176" i="1"/>
  <c r="E161" i="1"/>
  <c r="AB160" i="1"/>
  <c r="G160" i="1"/>
  <c r="AA159" i="1"/>
  <c r="J159" i="1"/>
  <c r="AH127" i="1"/>
  <c r="Z128" i="1"/>
  <c r="Q130" i="1"/>
  <c r="Z127" i="1"/>
  <c r="G110" i="1"/>
  <c r="AA109" i="1"/>
  <c r="F110" i="1"/>
  <c r="J111" i="1"/>
  <c r="Q135" i="1"/>
  <c r="AH132" i="1"/>
  <c r="Q131" i="1"/>
  <c r="AH128" i="1"/>
  <c r="Z129" i="1"/>
  <c r="AB112" i="1"/>
  <c r="E113" i="1"/>
  <c r="M52" i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68" i="1" s="1"/>
  <c r="M69" i="1" s="1"/>
  <c r="M70" i="1" s="1"/>
  <c r="M71" i="1" s="1"/>
  <c r="M72" i="1" s="1"/>
  <c r="M73" i="1" s="1"/>
  <c r="M74" i="1" s="1"/>
  <c r="M75" i="1" s="1"/>
  <c r="M76" i="1" s="1"/>
  <c r="M77" i="1" s="1"/>
  <c r="M78" i="1" s="1"/>
  <c r="M79" i="1" s="1"/>
  <c r="M80" i="1" s="1"/>
  <c r="M81" i="1" s="1"/>
  <c r="M82" i="1" s="1"/>
  <c r="M83" i="1" s="1"/>
  <c r="M84" i="1" s="1"/>
  <c r="M85" i="1" s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M96" i="1" s="1"/>
  <c r="M97" i="1" s="1"/>
  <c r="M98" i="1" s="1"/>
  <c r="M99" i="1" s="1"/>
  <c r="L52" i="1"/>
  <c r="M3" i="1"/>
  <c r="M4" i="1" s="1"/>
  <c r="M5" i="1" s="1"/>
  <c r="M6" i="1" s="1"/>
  <c r="M7" i="1" s="1"/>
  <c r="M8" i="1" s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L3" i="1"/>
  <c r="L111" i="1" l="1"/>
  <c r="L160" i="1"/>
  <c r="L258" i="1"/>
  <c r="L356" i="1"/>
  <c r="AI110" i="1"/>
  <c r="L209" i="1"/>
  <c r="AI111" i="1"/>
  <c r="AI159" i="1"/>
  <c r="L307" i="1"/>
  <c r="U111" i="1"/>
  <c r="AC111" i="1" s="1"/>
  <c r="AC109" i="1"/>
  <c r="W109" i="1"/>
  <c r="X109" i="1"/>
  <c r="AE109" i="1"/>
  <c r="U110" i="1"/>
  <c r="AE110" i="1" s="1"/>
  <c r="AD109" i="1"/>
  <c r="Y109" i="1"/>
  <c r="J208" i="1"/>
  <c r="AI207" i="1"/>
  <c r="P159" i="1"/>
  <c r="V159" i="1" s="1"/>
  <c r="O160" i="1"/>
  <c r="P111" i="1"/>
  <c r="O112" i="1"/>
  <c r="AI255" i="1"/>
  <c r="AD110" i="1"/>
  <c r="P306" i="1"/>
  <c r="V306" i="1" s="1"/>
  <c r="O307" i="1"/>
  <c r="P355" i="1"/>
  <c r="V355" i="1" s="1"/>
  <c r="O356" i="1"/>
  <c r="AD354" i="1"/>
  <c r="U355" i="1"/>
  <c r="AE354" i="1"/>
  <c r="Y354" i="1"/>
  <c r="Z279" i="1"/>
  <c r="Z229" i="1"/>
  <c r="AC354" i="1"/>
  <c r="W354" i="1"/>
  <c r="X354" i="1"/>
  <c r="AH230" i="1"/>
  <c r="Q233" i="1"/>
  <c r="R132" i="1"/>
  <c r="F209" i="1"/>
  <c r="F160" i="1"/>
  <c r="U259" i="1"/>
  <c r="W259" i="1" s="1"/>
  <c r="R229" i="1"/>
  <c r="R230" i="1"/>
  <c r="R327" i="1"/>
  <c r="R231" i="1"/>
  <c r="W205" i="1"/>
  <c r="X205" i="1"/>
  <c r="AC205" i="1"/>
  <c r="Y205" i="1"/>
  <c r="AE205" i="1"/>
  <c r="U206" i="1"/>
  <c r="AD205" i="1"/>
  <c r="R326" i="1"/>
  <c r="R380" i="1"/>
  <c r="W158" i="1"/>
  <c r="X158" i="1"/>
  <c r="AC158" i="1"/>
  <c r="R277" i="1"/>
  <c r="R278" i="1"/>
  <c r="R180" i="1"/>
  <c r="R375" i="1"/>
  <c r="R328" i="1"/>
  <c r="R181" i="1"/>
  <c r="R179" i="1"/>
  <c r="O209" i="1"/>
  <c r="P209" i="1" s="1"/>
  <c r="V209" i="1" s="1"/>
  <c r="R279" i="1"/>
  <c r="R376" i="1"/>
  <c r="W257" i="1"/>
  <c r="X257" i="1"/>
  <c r="U159" i="1"/>
  <c r="Y158" i="1"/>
  <c r="AE158" i="1"/>
  <c r="AD158" i="1"/>
  <c r="U258" i="1"/>
  <c r="AE257" i="1"/>
  <c r="Y257" i="1"/>
  <c r="R130" i="1"/>
  <c r="R131" i="1"/>
  <c r="M32" i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N214" i="1"/>
  <c r="U306" i="1"/>
  <c r="AE305" i="1"/>
  <c r="Y305" i="1"/>
  <c r="AD305" i="1"/>
  <c r="W305" i="1"/>
  <c r="X305" i="1"/>
  <c r="AC305" i="1"/>
  <c r="Q383" i="1"/>
  <c r="AH380" i="1"/>
  <c r="G309" i="1"/>
  <c r="AA308" i="1"/>
  <c r="Z376" i="1"/>
  <c r="AH375" i="1"/>
  <c r="Q378" i="1"/>
  <c r="Z375" i="1"/>
  <c r="F356" i="1"/>
  <c r="E357" i="1"/>
  <c r="AB357" i="1" s="1"/>
  <c r="G357" i="1"/>
  <c r="AA356" i="1"/>
  <c r="Z380" i="1"/>
  <c r="AH379" i="1"/>
  <c r="Q382" i="1"/>
  <c r="Q334" i="1"/>
  <c r="AH331" i="1"/>
  <c r="E309" i="1"/>
  <c r="AB308" i="1"/>
  <c r="Q330" i="1"/>
  <c r="AH327" i="1"/>
  <c r="Z328" i="1"/>
  <c r="Z327" i="1"/>
  <c r="AH326" i="1"/>
  <c r="Q329" i="1"/>
  <c r="Z326" i="1"/>
  <c r="F308" i="1"/>
  <c r="J256" i="1"/>
  <c r="Z278" i="1"/>
  <c r="AH277" i="1"/>
  <c r="Q280" i="1"/>
  <c r="AD257" i="1"/>
  <c r="AB257" i="1"/>
  <c r="AB256" i="1" s="1"/>
  <c r="AB255" i="1" s="1"/>
  <c r="AB254" i="1" s="1"/>
  <c r="AB253" i="1" s="1"/>
  <c r="AB252" i="1" s="1"/>
  <c r="AB250" i="1" s="1"/>
  <c r="AB249" i="1" s="1"/>
  <c r="AB248" i="1" s="1"/>
  <c r="AB247" i="1" s="1"/>
  <c r="E258" i="1"/>
  <c r="AC257" i="1"/>
  <c r="AH281" i="1"/>
  <c r="Q284" i="1"/>
  <c r="Q282" i="1"/>
  <c r="AH279" i="1"/>
  <c r="O260" i="1"/>
  <c r="P260" i="1" s="1"/>
  <c r="V260" i="1" s="1"/>
  <c r="G211" i="1"/>
  <c r="AA210" i="1"/>
  <c r="Z277" i="1"/>
  <c r="Q234" i="1"/>
  <c r="AH231" i="1"/>
  <c r="Z231" i="1"/>
  <c r="F258" i="1"/>
  <c r="Q232" i="1"/>
  <c r="Z230" i="1"/>
  <c r="AH229" i="1"/>
  <c r="E210" i="1"/>
  <c r="AB209" i="1"/>
  <c r="G262" i="1"/>
  <c r="AA261" i="1"/>
  <c r="AB161" i="1"/>
  <c r="E162" i="1"/>
  <c r="Z181" i="1"/>
  <c r="Q183" i="1"/>
  <c r="AH180" i="1"/>
  <c r="J160" i="1"/>
  <c r="AI160" i="1" s="1"/>
  <c r="Z180" i="1"/>
  <c r="AH179" i="1"/>
  <c r="Q182" i="1"/>
  <c r="Z179" i="1"/>
  <c r="G161" i="1"/>
  <c r="AA160" i="1"/>
  <c r="Q187" i="1"/>
  <c r="AH184" i="1"/>
  <c r="Q138" i="1"/>
  <c r="AH135" i="1"/>
  <c r="AA110" i="1"/>
  <c r="G111" i="1"/>
  <c r="AH131" i="1"/>
  <c r="Q134" i="1"/>
  <c r="Z132" i="1"/>
  <c r="AH130" i="1"/>
  <c r="Z131" i="1"/>
  <c r="Q133" i="1"/>
  <c r="Z130" i="1"/>
  <c r="E114" i="1"/>
  <c r="AB113" i="1"/>
  <c r="J112" i="1"/>
  <c r="F111" i="1"/>
  <c r="L4" i="1"/>
  <c r="L53" i="1"/>
  <c r="L357" i="1" l="1"/>
  <c r="L210" i="1"/>
  <c r="L259" i="1"/>
  <c r="L161" i="1"/>
  <c r="L308" i="1"/>
  <c r="L112" i="1"/>
  <c r="W111" i="1"/>
  <c r="X111" i="1"/>
  <c r="V111" i="1"/>
  <c r="AE111" i="1" s="1"/>
  <c r="AC110" i="1"/>
  <c r="X110" i="1"/>
  <c r="W110" i="1"/>
  <c r="W355" i="1"/>
  <c r="X355" i="1"/>
  <c r="AC355" i="1"/>
  <c r="P112" i="1"/>
  <c r="V112" i="1" s="1"/>
  <c r="O113" i="1"/>
  <c r="P356" i="1"/>
  <c r="V356" i="1" s="1"/>
  <c r="O357" i="1"/>
  <c r="P160" i="1"/>
  <c r="V160" i="1" s="1"/>
  <c r="O161" i="1"/>
  <c r="R135" i="1"/>
  <c r="AI256" i="1"/>
  <c r="U356" i="1"/>
  <c r="AE355" i="1"/>
  <c r="AD355" i="1"/>
  <c r="Y355" i="1"/>
  <c r="R281" i="1"/>
  <c r="J209" i="1"/>
  <c r="AI208" i="1"/>
  <c r="P307" i="1"/>
  <c r="V307" i="1" s="1"/>
  <c r="O308" i="1"/>
  <c r="AH233" i="1"/>
  <c r="Q236" i="1"/>
  <c r="Z232" i="1"/>
  <c r="Y258" i="1"/>
  <c r="F161" i="1"/>
  <c r="F210" i="1"/>
  <c r="Z280" i="1"/>
  <c r="X259" i="1"/>
  <c r="R234" i="1"/>
  <c r="R383" i="1"/>
  <c r="U160" i="1"/>
  <c r="Y159" i="1"/>
  <c r="AE159" i="1"/>
  <c r="AD159" i="1"/>
  <c r="R330" i="1"/>
  <c r="R331" i="1"/>
  <c r="R182" i="1"/>
  <c r="R378" i="1"/>
  <c r="W258" i="1"/>
  <c r="X258" i="1"/>
  <c r="U207" i="1"/>
  <c r="Y206" i="1"/>
  <c r="AE206" i="1"/>
  <c r="AD206" i="1"/>
  <c r="O210" i="1"/>
  <c r="P210" i="1" s="1"/>
  <c r="V210" i="1" s="1"/>
  <c r="X206" i="1"/>
  <c r="W206" i="1"/>
  <c r="AC206" i="1"/>
  <c r="R183" i="1"/>
  <c r="R232" i="1"/>
  <c r="R233" i="1"/>
  <c r="R379" i="1"/>
  <c r="R329" i="1"/>
  <c r="R184" i="1"/>
  <c r="R280" i="1"/>
  <c r="AE258" i="1"/>
  <c r="R282" i="1"/>
  <c r="W159" i="1"/>
  <c r="X159" i="1"/>
  <c r="AC159" i="1"/>
  <c r="R133" i="1"/>
  <c r="R134" i="1"/>
  <c r="N215" i="1"/>
  <c r="AE306" i="1"/>
  <c r="U307" i="1"/>
  <c r="Y306" i="1"/>
  <c r="AD306" i="1"/>
  <c r="W306" i="1"/>
  <c r="X306" i="1"/>
  <c r="AC306" i="1"/>
  <c r="AH383" i="1"/>
  <c r="Q386" i="1"/>
  <c r="E310" i="1"/>
  <c r="AB309" i="1"/>
  <c r="Z383" i="1"/>
  <c r="AH382" i="1"/>
  <c r="Q385" i="1"/>
  <c r="G358" i="1"/>
  <c r="AA357" i="1"/>
  <c r="E358" i="1"/>
  <c r="AB358" i="1" s="1"/>
  <c r="AA309" i="1"/>
  <c r="G310" i="1"/>
  <c r="Z331" i="1"/>
  <c r="AH330" i="1"/>
  <c r="Q333" i="1"/>
  <c r="AH334" i="1"/>
  <c r="Q337" i="1"/>
  <c r="F309" i="1"/>
  <c r="F357" i="1"/>
  <c r="AH329" i="1"/>
  <c r="Q332" i="1"/>
  <c r="Z330" i="1"/>
  <c r="Z329" i="1"/>
  <c r="Z379" i="1"/>
  <c r="AH378" i="1"/>
  <c r="Q381" i="1"/>
  <c r="Z378" i="1"/>
  <c r="J257" i="1"/>
  <c r="AB258" i="1"/>
  <c r="AC258" i="1"/>
  <c r="E259" i="1"/>
  <c r="AD258" i="1"/>
  <c r="Z233" i="1"/>
  <c r="AH232" i="1"/>
  <c r="Q235" i="1"/>
  <c r="Q237" i="1"/>
  <c r="AH234" i="1"/>
  <c r="Z234" i="1"/>
  <c r="Q285" i="1"/>
  <c r="AH282" i="1"/>
  <c r="AH284" i="1"/>
  <c r="Q287" i="1"/>
  <c r="Z281" i="1"/>
  <c r="AH280" i="1"/>
  <c r="Q283" i="1"/>
  <c r="O261" i="1"/>
  <c r="P261" i="1" s="1"/>
  <c r="V261" i="1" s="1"/>
  <c r="F259" i="1"/>
  <c r="AA211" i="1"/>
  <c r="G212" i="1"/>
  <c r="AA262" i="1"/>
  <c r="G263" i="1"/>
  <c r="E211" i="1"/>
  <c r="AB210" i="1"/>
  <c r="Z282" i="1"/>
  <c r="AA161" i="1"/>
  <c r="G162" i="1"/>
  <c r="E163" i="1"/>
  <c r="AB162" i="1"/>
  <c r="J161" i="1"/>
  <c r="Q185" i="1"/>
  <c r="AH182" i="1"/>
  <c r="Z183" i="1"/>
  <c r="Z182" i="1"/>
  <c r="AH187" i="1"/>
  <c r="Q190" i="1"/>
  <c r="Z184" i="1"/>
  <c r="AH183" i="1"/>
  <c r="Q186" i="1"/>
  <c r="AH138" i="1"/>
  <c r="Q141" i="1"/>
  <c r="AB114" i="1"/>
  <c r="E115" i="1"/>
  <c r="AH134" i="1"/>
  <c r="Z135" i="1"/>
  <c r="Q137" i="1"/>
  <c r="AH133" i="1"/>
  <c r="Z134" i="1"/>
  <c r="Q136" i="1"/>
  <c r="Z133" i="1"/>
  <c r="G112" i="1"/>
  <c r="AA111" i="1"/>
  <c r="J113" i="1"/>
  <c r="F112" i="1"/>
  <c r="L5" i="1"/>
  <c r="L54" i="1"/>
  <c r="FC2" i="6"/>
  <c r="CU2" i="6"/>
  <c r="AO2" i="6"/>
  <c r="B367" i="17"/>
  <c r="C367" i="17"/>
  <c r="A2" i="6"/>
  <c r="C3" i="17"/>
  <c r="C4" i="17"/>
  <c r="C5" i="17"/>
  <c r="C6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1" i="17"/>
  <c r="C52" i="17"/>
  <c r="C53" i="17"/>
  <c r="C54" i="17"/>
  <c r="C55" i="17"/>
  <c r="C56" i="17"/>
  <c r="C57" i="17"/>
  <c r="C58" i="17"/>
  <c r="C59" i="17"/>
  <c r="C60" i="17"/>
  <c r="C61" i="17"/>
  <c r="C62" i="17"/>
  <c r="C63" i="17"/>
  <c r="C64" i="17"/>
  <c r="C65" i="17"/>
  <c r="C66" i="17"/>
  <c r="C67" i="17"/>
  <c r="C68" i="17"/>
  <c r="C69" i="17"/>
  <c r="C70" i="17"/>
  <c r="C71" i="17"/>
  <c r="C72" i="17"/>
  <c r="C73" i="17"/>
  <c r="C74" i="17"/>
  <c r="C75" i="17"/>
  <c r="C76" i="17"/>
  <c r="C77" i="17"/>
  <c r="C78" i="17"/>
  <c r="C79" i="17"/>
  <c r="C80" i="17"/>
  <c r="C81" i="17"/>
  <c r="C82" i="17"/>
  <c r="C83" i="17"/>
  <c r="C84" i="17"/>
  <c r="C85" i="17"/>
  <c r="C86" i="17"/>
  <c r="C87" i="17"/>
  <c r="C88" i="17"/>
  <c r="C89" i="17"/>
  <c r="C90" i="17"/>
  <c r="C91" i="17"/>
  <c r="C92" i="17"/>
  <c r="C93" i="17"/>
  <c r="C94" i="17"/>
  <c r="C95" i="17"/>
  <c r="C96" i="17"/>
  <c r="C97" i="17"/>
  <c r="C98" i="17"/>
  <c r="C99" i="17"/>
  <c r="C100" i="17"/>
  <c r="C101" i="17"/>
  <c r="C102" i="17"/>
  <c r="C103" i="17"/>
  <c r="C104" i="17"/>
  <c r="C105" i="17"/>
  <c r="C106" i="17"/>
  <c r="C107" i="17"/>
  <c r="C108" i="17"/>
  <c r="C109" i="17"/>
  <c r="C110" i="17"/>
  <c r="C111" i="17"/>
  <c r="C112" i="17"/>
  <c r="C113" i="17"/>
  <c r="C114" i="17"/>
  <c r="C115" i="17"/>
  <c r="C116" i="17"/>
  <c r="C117" i="17"/>
  <c r="C118" i="17"/>
  <c r="C119" i="17"/>
  <c r="C120" i="17"/>
  <c r="C121" i="17"/>
  <c r="C122" i="17"/>
  <c r="C123" i="17"/>
  <c r="C124" i="17"/>
  <c r="C125" i="17"/>
  <c r="C126" i="17"/>
  <c r="C127" i="17"/>
  <c r="C128" i="17"/>
  <c r="C129" i="17"/>
  <c r="C130" i="17"/>
  <c r="C131" i="17"/>
  <c r="C132" i="17"/>
  <c r="C133" i="17"/>
  <c r="C134" i="17"/>
  <c r="C135" i="17"/>
  <c r="C136" i="17"/>
  <c r="C137" i="17"/>
  <c r="C138" i="17"/>
  <c r="C139" i="17"/>
  <c r="C140" i="17"/>
  <c r="C141" i="17"/>
  <c r="C142" i="17"/>
  <c r="C143" i="17"/>
  <c r="C144" i="17"/>
  <c r="C145" i="17"/>
  <c r="C146" i="17"/>
  <c r="C147" i="17"/>
  <c r="C148" i="17"/>
  <c r="C149" i="17"/>
  <c r="C150" i="17"/>
  <c r="C151" i="17"/>
  <c r="C152" i="17"/>
  <c r="C153" i="17"/>
  <c r="C154" i="17"/>
  <c r="C155" i="17"/>
  <c r="C156" i="17"/>
  <c r="C157" i="17"/>
  <c r="C158" i="17"/>
  <c r="C159" i="17"/>
  <c r="C160" i="17"/>
  <c r="C161" i="17"/>
  <c r="C162" i="17"/>
  <c r="C163" i="17"/>
  <c r="C164" i="17"/>
  <c r="C165" i="17"/>
  <c r="C166" i="17"/>
  <c r="C167" i="17"/>
  <c r="C168" i="17"/>
  <c r="C169" i="17"/>
  <c r="C170" i="17"/>
  <c r="C171" i="17"/>
  <c r="C172" i="17"/>
  <c r="C173" i="17"/>
  <c r="C174" i="17"/>
  <c r="C175" i="17"/>
  <c r="C176" i="17"/>
  <c r="C177" i="17"/>
  <c r="C178" i="17"/>
  <c r="C179" i="17"/>
  <c r="C180" i="17"/>
  <c r="C181" i="17"/>
  <c r="C182" i="17"/>
  <c r="C183" i="17"/>
  <c r="C184" i="17"/>
  <c r="C185" i="17"/>
  <c r="C186" i="17"/>
  <c r="C187" i="17"/>
  <c r="C188" i="17"/>
  <c r="C189" i="17"/>
  <c r="C190" i="17"/>
  <c r="C191" i="17"/>
  <c r="C192" i="17"/>
  <c r="C193" i="17"/>
  <c r="C194" i="17"/>
  <c r="C195" i="17"/>
  <c r="C196" i="17"/>
  <c r="C197" i="17"/>
  <c r="C198" i="17"/>
  <c r="C199" i="17"/>
  <c r="C200" i="17"/>
  <c r="C201" i="17"/>
  <c r="C202" i="17"/>
  <c r="C203" i="17"/>
  <c r="C204" i="17"/>
  <c r="C205" i="17"/>
  <c r="C206" i="17"/>
  <c r="C207" i="17"/>
  <c r="C208" i="17"/>
  <c r="C209" i="17"/>
  <c r="C210" i="17"/>
  <c r="C211" i="17"/>
  <c r="C212" i="17"/>
  <c r="C213" i="17"/>
  <c r="C214" i="17"/>
  <c r="C215" i="17"/>
  <c r="C216" i="17"/>
  <c r="C217" i="17"/>
  <c r="C218" i="17"/>
  <c r="C219" i="17"/>
  <c r="C220" i="17"/>
  <c r="C221" i="17"/>
  <c r="C222" i="17"/>
  <c r="C223" i="17"/>
  <c r="C224" i="17"/>
  <c r="C225" i="17"/>
  <c r="C226" i="17"/>
  <c r="C227" i="17"/>
  <c r="C228" i="17"/>
  <c r="C229" i="17"/>
  <c r="C230" i="17"/>
  <c r="C231" i="17"/>
  <c r="C232" i="17"/>
  <c r="C233" i="17"/>
  <c r="C234" i="17"/>
  <c r="C235" i="17"/>
  <c r="C236" i="17"/>
  <c r="C237" i="17"/>
  <c r="C238" i="17"/>
  <c r="C239" i="17"/>
  <c r="C240" i="17"/>
  <c r="C241" i="17"/>
  <c r="C242" i="17"/>
  <c r="C243" i="17"/>
  <c r="C244" i="17"/>
  <c r="C245" i="17"/>
  <c r="C246" i="17"/>
  <c r="C247" i="17"/>
  <c r="C248" i="17"/>
  <c r="C249" i="17"/>
  <c r="C250" i="17"/>
  <c r="C251" i="17"/>
  <c r="C252" i="17"/>
  <c r="C253" i="17"/>
  <c r="C254" i="17"/>
  <c r="C255" i="17"/>
  <c r="C256" i="17"/>
  <c r="C257" i="17"/>
  <c r="C258" i="17"/>
  <c r="C259" i="17"/>
  <c r="C260" i="17"/>
  <c r="C261" i="17"/>
  <c r="C262" i="17"/>
  <c r="C263" i="17"/>
  <c r="C264" i="17"/>
  <c r="C265" i="17"/>
  <c r="C266" i="17"/>
  <c r="C267" i="17"/>
  <c r="C268" i="17"/>
  <c r="C269" i="17"/>
  <c r="C270" i="17"/>
  <c r="C271" i="17"/>
  <c r="C272" i="17"/>
  <c r="C273" i="17"/>
  <c r="C274" i="17"/>
  <c r="C275" i="17"/>
  <c r="C276" i="17"/>
  <c r="C277" i="17"/>
  <c r="C278" i="17"/>
  <c r="C279" i="17"/>
  <c r="C280" i="17"/>
  <c r="C281" i="17"/>
  <c r="C282" i="17"/>
  <c r="C283" i="17"/>
  <c r="C284" i="17"/>
  <c r="C285" i="17"/>
  <c r="C286" i="17"/>
  <c r="C287" i="17"/>
  <c r="C288" i="17"/>
  <c r="C289" i="17"/>
  <c r="C290" i="17"/>
  <c r="C291" i="17"/>
  <c r="C292" i="17"/>
  <c r="C293" i="17"/>
  <c r="C294" i="17"/>
  <c r="C295" i="17"/>
  <c r="C296" i="17"/>
  <c r="C297" i="17"/>
  <c r="C298" i="17"/>
  <c r="C299" i="17"/>
  <c r="C300" i="17"/>
  <c r="C301" i="17"/>
  <c r="C302" i="17"/>
  <c r="C303" i="17"/>
  <c r="C304" i="17"/>
  <c r="C305" i="17"/>
  <c r="C306" i="17"/>
  <c r="C307" i="17"/>
  <c r="C308" i="17"/>
  <c r="C309" i="17"/>
  <c r="C310" i="17"/>
  <c r="C311" i="17"/>
  <c r="C312" i="17"/>
  <c r="C313" i="17"/>
  <c r="C314" i="17"/>
  <c r="C315" i="17"/>
  <c r="C316" i="17"/>
  <c r="C317" i="17"/>
  <c r="C318" i="17"/>
  <c r="C319" i="17"/>
  <c r="C320" i="17"/>
  <c r="C321" i="17"/>
  <c r="C322" i="17"/>
  <c r="C323" i="17"/>
  <c r="C324" i="17"/>
  <c r="C325" i="17"/>
  <c r="C326" i="17"/>
  <c r="C327" i="17"/>
  <c r="C328" i="17"/>
  <c r="C329" i="17"/>
  <c r="C330" i="17"/>
  <c r="C331" i="17"/>
  <c r="C332" i="17"/>
  <c r="C333" i="17"/>
  <c r="C334" i="17"/>
  <c r="C335" i="17"/>
  <c r="C336" i="17"/>
  <c r="C337" i="17"/>
  <c r="C338" i="17"/>
  <c r="C339" i="17"/>
  <c r="C340" i="17"/>
  <c r="C341" i="17"/>
  <c r="C342" i="17"/>
  <c r="C343" i="17"/>
  <c r="C344" i="17"/>
  <c r="C345" i="17"/>
  <c r="C346" i="17"/>
  <c r="C347" i="17"/>
  <c r="C348" i="17"/>
  <c r="C349" i="17"/>
  <c r="C350" i="17"/>
  <c r="C351" i="17"/>
  <c r="C352" i="17"/>
  <c r="C353" i="17"/>
  <c r="C354" i="17"/>
  <c r="C355" i="17"/>
  <c r="C356" i="17"/>
  <c r="C357" i="17"/>
  <c r="C358" i="17"/>
  <c r="C359" i="17"/>
  <c r="C360" i="17"/>
  <c r="C361" i="17"/>
  <c r="C362" i="17"/>
  <c r="C363" i="17"/>
  <c r="C364" i="17"/>
  <c r="C365" i="17"/>
  <c r="C366" i="17"/>
  <c r="C2" i="17"/>
  <c r="B3" i="17"/>
  <c r="B4" i="17"/>
  <c r="B5" i="17"/>
  <c r="B6" i="17"/>
  <c r="B7" i="17"/>
  <c r="B8" i="17"/>
  <c r="B9" i="17"/>
  <c r="B10" i="17"/>
  <c r="B11" i="17"/>
  <c r="B12" i="17"/>
  <c r="B13" i="17"/>
  <c r="B14" i="17"/>
  <c r="B15" i="17"/>
  <c r="B16" i="17"/>
  <c r="B17" i="17"/>
  <c r="B18" i="17"/>
  <c r="B19" i="17"/>
  <c r="B20" i="17"/>
  <c r="B21" i="17"/>
  <c r="B22" i="17"/>
  <c r="B23" i="17"/>
  <c r="B24" i="17"/>
  <c r="B25" i="17"/>
  <c r="B26" i="17"/>
  <c r="B27" i="17"/>
  <c r="B28" i="17"/>
  <c r="B29" i="17"/>
  <c r="B30" i="17"/>
  <c r="B31" i="17"/>
  <c r="B32" i="17"/>
  <c r="B33" i="17"/>
  <c r="B34" i="17"/>
  <c r="B35" i="17"/>
  <c r="B36" i="17"/>
  <c r="B37" i="17"/>
  <c r="B38" i="17"/>
  <c r="B39" i="17"/>
  <c r="B40" i="17"/>
  <c r="B41" i="17"/>
  <c r="B42" i="17"/>
  <c r="B43" i="17"/>
  <c r="B44" i="17"/>
  <c r="B45" i="17"/>
  <c r="B46" i="17"/>
  <c r="B47" i="17"/>
  <c r="B48" i="17"/>
  <c r="B49" i="17"/>
  <c r="B50" i="17"/>
  <c r="B51" i="17"/>
  <c r="B52" i="17"/>
  <c r="B53" i="17"/>
  <c r="B5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68" i="17"/>
  <c r="B69" i="17"/>
  <c r="B70" i="17"/>
  <c r="B71" i="17"/>
  <c r="B72" i="17"/>
  <c r="B73" i="17"/>
  <c r="B74" i="17"/>
  <c r="B75" i="17"/>
  <c r="B76" i="17"/>
  <c r="B77" i="17"/>
  <c r="B78" i="17"/>
  <c r="B79" i="17"/>
  <c r="B80" i="17"/>
  <c r="B81" i="17"/>
  <c r="B82" i="17"/>
  <c r="B83" i="17"/>
  <c r="B84" i="17"/>
  <c r="B85" i="17"/>
  <c r="B86" i="17"/>
  <c r="B87" i="17"/>
  <c r="B88" i="17"/>
  <c r="B89" i="17"/>
  <c r="B90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B111" i="17"/>
  <c r="B112" i="17"/>
  <c r="B113" i="17"/>
  <c r="B114" i="17"/>
  <c r="B115" i="17"/>
  <c r="B116" i="17"/>
  <c r="B117" i="17"/>
  <c r="B118" i="17"/>
  <c r="B119" i="17"/>
  <c r="B120" i="17"/>
  <c r="B121" i="17"/>
  <c r="B122" i="17"/>
  <c r="B123" i="17"/>
  <c r="B124" i="17"/>
  <c r="B125" i="17"/>
  <c r="B126" i="17"/>
  <c r="B127" i="17"/>
  <c r="B128" i="17"/>
  <c r="B129" i="17"/>
  <c r="B130" i="17"/>
  <c r="B131" i="17"/>
  <c r="B132" i="17"/>
  <c r="B133" i="17"/>
  <c r="B134" i="17"/>
  <c r="B135" i="17"/>
  <c r="B136" i="17"/>
  <c r="B137" i="17"/>
  <c r="B138" i="17"/>
  <c r="B139" i="17"/>
  <c r="B140" i="17"/>
  <c r="B141" i="17"/>
  <c r="B142" i="17"/>
  <c r="B143" i="17"/>
  <c r="B144" i="17"/>
  <c r="B145" i="17"/>
  <c r="B146" i="17"/>
  <c r="B147" i="17"/>
  <c r="B148" i="17"/>
  <c r="B149" i="17"/>
  <c r="B150" i="17"/>
  <c r="B151" i="17"/>
  <c r="B152" i="17"/>
  <c r="B153" i="17"/>
  <c r="B154" i="17"/>
  <c r="B155" i="17"/>
  <c r="B156" i="17"/>
  <c r="B157" i="17"/>
  <c r="B158" i="17"/>
  <c r="B159" i="17"/>
  <c r="B160" i="17"/>
  <c r="B161" i="17"/>
  <c r="B162" i="17"/>
  <c r="B163" i="17"/>
  <c r="B164" i="17"/>
  <c r="B165" i="17"/>
  <c r="B166" i="17"/>
  <c r="B167" i="17"/>
  <c r="B168" i="17"/>
  <c r="B169" i="17"/>
  <c r="B170" i="17"/>
  <c r="B171" i="17"/>
  <c r="B172" i="17"/>
  <c r="B173" i="17"/>
  <c r="B174" i="17"/>
  <c r="B175" i="17"/>
  <c r="B176" i="17"/>
  <c r="B177" i="17"/>
  <c r="B178" i="17"/>
  <c r="B179" i="17"/>
  <c r="B180" i="17"/>
  <c r="B181" i="17"/>
  <c r="B182" i="17"/>
  <c r="B183" i="17"/>
  <c r="B184" i="17"/>
  <c r="B185" i="17"/>
  <c r="B186" i="17"/>
  <c r="B187" i="17"/>
  <c r="B188" i="17"/>
  <c r="B189" i="17"/>
  <c r="B190" i="17"/>
  <c r="B191" i="17"/>
  <c r="B192" i="17"/>
  <c r="B193" i="17"/>
  <c r="B194" i="17"/>
  <c r="B195" i="17"/>
  <c r="B196" i="17"/>
  <c r="B197" i="17"/>
  <c r="B198" i="17"/>
  <c r="B199" i="17"/>
  <c r="B200" i="17"/>
  <c r="B201" i="17"/>
  <c r="B202" i="17"/>
  <c r="B203" i="17"/>
  <c r="B204" i="17"/>
  <c r="B205" i="17"/>
  <c r="B206" i="17"/>
  <c r="B207" i="17"/>
  <c r="B208" i="17"/>
  <c r="B209" i="17"/>
  <c r="B210" i="17"/>
  <c r="B211" i="17"/>
  <c r="B212" i="17"/>
  <c r="B213" i="17"/>
  <c r="B214" i="17"/>
  <c r="B215" i="17"/>
  <c r="B216" i="17"/>
  <c r="B217" i="17"/>
  <c r="B218" i="17"/>
  <c r="B219" i="17"/>
  <c r="B220" i="17"/>
  <c r="B221" i="17"/>
  <c r="B222" i="17"/>
  <c r="B223" i="17"/>
  <c r="B224" i="17"/>
  <c r="B225" i="17"/>
  <c r="B226" i="17"/>
  <c r="B227" i="17"/>
  <c r="B228" i="17"/>
  <c r="B229" i="17"/>
  <c r="B230" i="17"/>
  <c r="B231" i="17"/>
  <c r="B232" i="17"/>
  <c r="B233" i="17"/>
  <c r="B234" i="17"/>
  <c r="B235" i="17"/>
  <c r="B236" i="17"/>
  <c r="B237" i="17"/>
  <c r="B238" i="17"/>
  <c r="B239" i="17"/>
  <c r="B240" i="17"/>
  <c r="B241" i="17"/>
  <c r="B242" i="17"/>
  <c r="B243" i="17"/>
  <c r="B244" i="17"/>
  <c r="B245" i="17"/>
  <c r="B246" i="17"/>
  <c r="B247" i="17"/>
  <c r="B248" i="17"/>
  <c r="B249" i="17"/>
  <c r="B250" i="17"/>
  <c r="B251" i="17"/>
  <c r="B252" i="17"/>
  <c r="B253" i="17"/>
  <c r="B254" i="17"/>
  <c r="B255" i="17"/>
  <c r="B256" i="17"/>
  <c r="B257" i="17"/>
  <c r="B258" i="17"/>
  <c r="B259" i="17"/>
  <c r="B260" i="17"/>
  <c r="B261" i="17"/>
  <c r="B262" i="17"/>
  <c r="B263" i="17"/>
  <c r="B264" i="17"/>
  <c r="B265" i="17"/>
  <c r="B266" i="17"/>
  <c r="B267" i="17"/>
  <c r="B268" i="17"/>
  <c r="B269" i="17"/>
  <c r="B270" i="17"/>
  <c r="B271" i="17"/>
  <c r="B272" i="17"/>
  <c r="B273" i="17"/>
  <c r="B274" i="17"/>
  <c r="B275" i="17"/>
  <c r="B276" i="17"/>
  <c r="B277" i="17"/>
  <c r="B278" i="17"/>
  <c r="B279" i="17"/>
  <c r="B280" i="17"/>
  <c r="B281" i="17"/>
  <c r="B282" i="17"/>
  <c r="B283" i="17"/>
  <c r="B284" i="17"/>
  <c r="B285" i="17"/>
  <c r="B286" i="17"/>
  <c r="B287" i="17"/>
  <c r="B288" i="17"/>
  <c r="B289" i="17"/>
  <c r="B290" i="17"/>
  <c r="B291" i="17"/>
  <c r="B292" i="17"/>
  <c r="B293" i="17"/>
  <c r="B294" i="17"/>
  <c r="B295" i="17"/>
  <c r="B296" i="17"/>
  <c r="B297" i="17"/>
  <c r="B298" i="17"/>
  <c r="B299" i="17"/>
  <c r="B300" i="17"/>
  <c r="B301" i="17"/>
  <c r="B302" i="17"/>
  <c r="B303" i="17"/>
  <c r="B304" i="17"/>
  <c r="B305" i="17"/>
  <c r="B306" i="17"/>
  <c r="B307" i="17"/>
  <c r="B308" i="17"/>
  <c r="B309" i="17"/>
  <c r="B310" i="17"/>
  <c r="B311" i="17"/>
  <c r="B312" i="17"/>
  <c r="B313" i="17"/>
  <c r="B314" i="17"/>
  <c r="B315" i="17"/>
  <c r="B316" i="17"/>
  <c r="B317" i="17"/>
  <c r="B318" i="17"/>
  <c r="B319" i="17"/>
  <c r="B320" i="17"/>
  <c r="B321" i="17"/>
  <c r="B322" i="17"/>
  <c r="B323" i="17"/>
  <c r="B324" i="17"/>
  <c r="B325" i="17"/>
  <c r="B326" i="17"/>
  <c r="B327" i="17"/>
  <c r="B328" i="17"/>
  <c r="B329" i="17"/>
  <c r="B330" i="17"/>
  <c r="B331" i="17"/>
  <c r="B332" i="17"/>
  <c r="B333" i="17"/>
  <c r="B334" i="17"/>
  <c r="B335" i="17"/>
  <c r="B336" i="17"/>
  <c r="B337" i="17"/>
  <c r="B338" i="17"/>
  <c r="B339" i="17"/>
  <c r="B340" i="17"/>
  <c r="B341" i="17"/>
  <c r="B342" i="17"/>
  <c r="B343" i="17"/>
  <c r="B344" i="17"/>
  <c r="B345" i="17"/>
  <c r="B346" i="17"/>
  <c r="B347" i="17"/>
  <c r="B348" i="17"/>
  <c r="B349" i="17"/>
  <c r="B350" i="17"/>
  <c r="B351" i="17"/>
  <c r="B352" i="17"/>
  <c r="B353" i="17"/>
  <c r="B354" i="17"/>
  <c r="B355" i="17"/>
  <c r="B356" i="17"/>
  <c r="B357" i="17"/>
  <c r="B358" i="17"/>
  <c r="B359" i="17"/>
  <c r="B360" i="17"/>
  <c r="B361" i="17"/>
  <c r="B362" i="17"/>
  <c r="B363" i="17"/>
  <c r="B364" i="17"/>
  <c r="B365" i="17"/>
  <c r="B366" i="17"/>
  <c r="B2" i="17"/>
  <c r="AH53" i="1"/>
  <c r="Z53" i="1"/>
  <c r="AH52" i="1"/>
  <c r="Z52" i="1"/>
  <c r="AH51" i="1"/>
  <c r="AC51" i="1"/>
  <c r="AA51" i="1"/>
  <c r="AH2" i="1"/>
  <c r="O3" i="1"/>
  <c r="N52" i="1"/>
  <c r="K52" i="1"/>
  <c r="K53" i="1" s="1"/>
  <c r="K54" i="1" s="1"/>
  <c r="K55" i="1" s="1"/>
  <c r="K56" i="1" s="1"/>
  <c r="K57" i="1" s="1"/>
  <c r="K58" i="1" s="1"/>
  <c r="K59" i="1" s="1"/>
  <c r="K60" i="1" s="1"/>
  <c r="K61" i="1" s="1"/>
  <c r="K62" i="1" s="1"/>
  <c r="K63" i="1" s="1"/>
  <c r="K64" i="1" s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K86" i="1" s="1"/>
  <c r="K87" i="1" s="1"/>
  <c r="K88" i="1" s="1"/>
  <c r="K89" i="1" s="1"/>
  <c r="K90" i="1" s="1"/>
  <c r="K91" i="1" s="1"/>
  <c r="K92" i="1" s="1"/>
  <c r="K93" i="1" s="1"/>
  <c r="K94" i="1" s="1"/>
  <c r="K95" i="1" s="1"/>
  <c r="K96" i="1" s="1"/>
  <c r="K97" i="1" s="1"/>
  <c r="K98" i="1" s="1"/>
  <c r="K99" i="1" s="1"/>
  <c r="J52" i="1"/>
  <c r="AI52" i="1" s="1"/>
  <c r="H52" i="1"/>
  <c r="H53" i="1" s="1"/>
  <c r="H54" i="1" s="1"/>
  <c r="H55" i="1" s="1"/>
  <c r="H56" i="1" s="1"/>
  <c r="G52" i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F52" i="1"/>
  <c r="E52" i="1"/>
  <c r="E53" i="1" s="1"/>
  <c r="E54" i="1" s="1"/>
  <c r="E55" i="1" s="1"/>
  <c r="D52" i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C52" i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B52" i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A52" i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H3" i="1"/>
  <c r="H4" i="1" s="1"/>
  <c r="H5" i="1" s="1"/>
  <c r="H6" i="1" s="1"/>
  <c r="H7" i="1" s="1"/>
  <c r="H8" i="1" s="1"/>
  <c r="G3" i="1"/>
  <c r="G4" i="1" s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F3" i="1"/>
  <c r="E3" i="1"/>
  <c r="E4" i="1" s="1"/>
  <c r="E5" i="1" s="1"/>
  <c r="D3" i="1"/>
  <c r="D4" i="1" s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C3" i="1"/>
  <c r="C4" i="1" s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J3" i="1"/>
  <c r="AI3" i="1" s="1"/>
  <c r="K3" i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8" i="1" s="1"/>
  <c r="K49" i="1" s="1"/>
  <c r="K50" i="1" s="1"/>
  <c r="N3" i="1"/>
  <c r="Q7" i="1"/>
  <c r="Q6" i="1"/>
  <c r="Q5" i="1"/>
  <c r="Q55" i="1"/>
  <c r="Q54" i="1"/>
  <c r="Q56" i="1"/>
  <c r="L113" i="1" l="1"/>
  <c r="AI113" i="1" s="1"/>
  <c r="L309" i="1"/>
  <c r="L162" i="1"/>
  <c r="AI112" i="1"/>
  <c r="L260" i="1"/>
  <c r="L211" i="1"/>
  <c r="L358" i="1"/>
  <c r="U112" i="1"/>
  <c r="W112" i="1" s="1"/>
  <c r="AD111" i="1"/>
  <c r="Y111" i="1"/>
  <c r="O4" i="1"/>
  <c r="A4" i="6" s="1"/>
  <c r="P3" i="1"/>
  <c r="V3" i="1" s="1"/>
  <c r="AH236" i="1"/>
  <c r="Q239" i="1"/>
  <c r="AD356" i="1"/>
  <c r="U357" i="1"/>
  <c r="AE356" i="1"/>
  <c r="Y356" i="1"/>
  <c r="Q9" i="1"/>
  <c r="Q12" i="1" s="1"/>
  <c r="Q10" i="1"/>
  <c r="R10" i="1" s="1"/>
  <c r="E6" i="1"/>
  <c r="AB6" i="1" s="1"/>
  <c r="AB2" i="1" s="1"/>
  <c r="J210" i="1"/>
  <c r="AI209" i="1"/>
  <c r="Z285" i="1"/>
  <c r="P113" i="1"/>
  <c r="V113" i="1" s="1"/>
  <c r="O114" i="1"/>
  <c r="R54" i="1"/>
  <c r="Q8" i="1"/>
  <c r="R187" i="1"/>
  <c r="R334" i="1"/>
  <c r="P308" i="1"/>
  <c r="V308" i="1" s="1"/>
  <c r="O309" i="1"/>
  <c r="U113" i="1"/>
  <c r="AE112" i="1"/>
  <c r="Y112" i="1"/>
  <c r="AD112" i="1"/>
  <c r="AI161" i="1"/>
  <c r="W356" i="1"/>
  <c r="X356" i="1"/>
  <c r="AC356" i="1"/>
  <c r="P161" i="1"/>
  <c r="V161" i="1" s="1"/>
  <c r="O162" i="1"/>
  <c r="AI257" i="1"/>
  <c r="AC112" i="1"/>
  <c r="X112" i="1"/>
  <c r="P357" i="1"/>
  <c r="V357" i="1" s="1"/>
  <c r="O358" i="1"/>
  <c r="F162" i="1"/>
  <c r="F211" i="1"/>
  <c r="F4" i="1"/>
  <c r="F53" i="1"/>
  <c r="R55" i="1"/>
  <c r="R56" i="1"/>
  <c r="A3" i="6"/>
  <c r="FB3" i="6" s="1"/>
  <c r="U260" i="1"/>
  <c r="AE259" i="1"/>
  <c r="Y259" i="1"/>
  <c r="W207" i="1"/>
  <c r="X207" i="1"/>
  <c r="AC207" i="1"/>
  <c r="Z54" i="1"/>
  <c r="Z283" i="1"/>
  <c r="R283" i="1"/>
  <c r="W160" i="1"/>
  <c r="X160" i="1"/>
  <c r="AC160" i="1"/>
  <c r="U161" i="1"/>
  <c r="AE160" i="1"/>
  <c r="Y160" i="1"/>
  <c r="AD160" i="1"/>
  <c r="AH54" i="1"/>
  <c r="R186" i="1"/>
  <c r="R285" i="1"/>
  <c r="R381" i="1"/>
  <c r="Z55" i="1"/>
  <c r="R185" i="1"/>
  <c r="AE207" i="1"/>
  <c r="U208" i="1"/>
  <c r="Y207" i="1"/>
  <c r="AD207" i="1"/>
  <c r="O211" i="1"/>
  <c r="P211" i="1" s="1"/>
  <c r="V211" i="1" s="1"/>
  <c r="AH55" i="1"/>
  <c r="R382" i="1"/>
  <c r="Q58" i="1"/>
  <c r="Q57" i="1"/>
  <c r="R237" i="1"/>
  <c r="R333" i="1"/>
  <c r="R386" i="1"/>
  <c r="Z235" i="1"/>
  <c r="R235" i="1"/>
  <c r="R236" i="1"/>
  <c r="R332" i="1"/>
  <c r="R284" i="1"/>
  <c r="H57" i="1"/>
  <c r="H58" i="1" s="1"/>
  <c r="H59" i="1" s="1"/>
  <c r="H60" i="1" s="1"/>
  <c r="H61" i="1" s="1"/>
  <c r="H62" i="1" s="1"/>
  <c r="H63" i="1" s="1"/>
  <c r="H64" i="1" s="1"/>
  <c r="AA56" i="1"/>
  <c r="E56" i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AB55" i="1"/>
  <c r="AB54" i="1" s="1"/>
  <c r="AB53" i="1" s="1"/>
  <c r="AB52" i="1" s="1"/>
  <c r="AB51" i="1" s="1"/>
  <c r="AH56" i="1"/>
  <c r="Q59" i="1"/>
  <c r="AA54" i="1"/>
  <c r="AA52" i="1"/>
  <c r="R137" i="1"/>
  <c r="R138" i="1"/>
  <c r="AA55" i="1"/>
  <c r="R5" i="1"/>
  <c r="R6" i="1"/>
  <c r="R136" i="1"/>
  <c r="R7" i="1"/>
  <c r="AA53" i="1"/>
  <c r="Z56" i="1"/>
  <c r="AS2" i="6"/>
  <c r="AR2" i="6"/>
  <c r="N216" i="1"/>
  <c r="CX2" i="6"/>
  <c r="CG2" i="6"/>
  <c r="AP2" i="6"/>
  <c r="CZ2" i="6"/>
  <c r="AU2" i="6"/>
  <c r="AT2" i="6"/>
  <c r="DB2" i="6"/>
  <c r="U308" i="1"/>
  <c r="AE307" i="1"/>
  <c r="Y307" i="1"/>
  <c r="AD307" i="1"/>
  <c r="W307" i="1"/>
  <c r="X307" i="1"/>
  <c r="AC307" i="1"/>
  <c r="F310" i="1"/>
  <c r="F358" i="1"/>
  <c r="G359" i="1"/>
  <c r="AA358" i="1"/>
  <c r="Q335" i="1"/>
  <c r="AH332" i="1"/>
  <c r="Z333" i="1"/>
  <c r="Z332" i="1"/>
  <c r="Q388" i="1"/>
  <c r="Z386" i="1"/>
  <c r="AH385" i="1"/>
  <c r="AB310" i="1"/>
  <c r="E311" i="1"/>
  <c r="Q340" i="1"/>
  <c r="AH337" i="1"/>
  <c r="Q384" i="1"/>
  <c r="Z382" i="1"/>
  <c r="AH381" i="1"/>
  <c r="Z381" i="1"/>
  <c r="AH386" i="1"/>
  <c r="Q389" i="1"/>
  <c r="G311" i="1"/>
  <c r="AA310" i="1"/>
  <c r="Z334" i="1"/>
  <c r="AH333" i="1"/>
  <c r="Q336" i="1"/>
  <c r="E359" i="1"/>
  <c r="AB359" i="1" s="1"/>
  <c r="J258" i="1"/>
  <c r="E260" i="1"/>
  <c r="AC259" i="1"/>
  <c r="AD259" i="1"/>
  <c r="AB259" i="1"/>
  <c r="AA212" i="1"/>
  <c r="G213" i="1"/>
  <c r="Q286" i="1"/>
  <c r="AH283" i="1"/>
  <c r="Z284" i="1"/>
  <c r="AH285" i="1"/>
  <c r="Q288" i="1"/>
  <c r="Q240" i="1"/>
  <c r="AH237" i="1"/>
  <c r="Z237" i="1"/>
  <c r="AB211" i="1"/>
  <c r="E212" i="1"/>
  <c r="Q238" i="1"/>
  <c r="AH235" i="1"/>
  <c r="Z236" i="1"/>
  <c r="F260" i="1"/>
  <c r="G264" i="1"/>
  <c r="AA263" i="1"/>
  <c r="Q290" i="1"/>
  <c r="AH287" i="1"/>
  <c r="O262" i="1"/>
  <c r="P262" i="1" s="1"/>
  <c r="V262" i="1" s="1"/>
  <c r="AB163" i="1"/>
  <c r="E164" i="1"/>
  <c r="Q193" i="1"/>
  <c r="AH190" i="1"/>
  <c r="Q189" i="1"/>
  <c r="Z187" i="1"/>
  <c r="AH186" i="1"/>
  <c r="G163" i="1"/>
  <c r="AA162" i="1"/>
  <c r="Q188" i="1"/>
  <c r="Z186" i="1"/>
  <c r="AH185" i="1"/>
  <c r="Z185" i="1"/>
  <c r="J162" i="1"/>
  <c r="F113" i="1"/>
  <c r="J114" i="1"/>
  <c r="AB115" i="1"/>
  <c r="E116" i="1"/>
  <c r="G113" i="1"/>
  <c r="AA112" i="1"/>
  <c r="Z138" i="1"/>
  <c r="AH137" i="1"/>
  <c r="Q140" i="1"/>
  <c r="AH141" i="1"/>
  <c r="Q144" i="1"/>
  <c r="Z137" i="1"/>
  <c r="Q139" i="1"/>
  <c r="AH136" i="1"/>
  <c r="Z136" i="1"/>
  <c r="N53" i="1"/>
  <c r="N4" i="1"/>
  <c r="Z2" i="6"/>
  <c r="DA2" i="6"/>
  <c r="L6" i="1"/>
  <c r="L55" i="1"/>
  <c r="J53" i="1"/>
  <c r="AI53" i="1" s="1"/>
  <c r="J4" i="1"/>
  <c r="AI4" i="1" s="1"/>
  <c r="AE2" i="6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AA50" i="1" s="1"/>
  <c r="CL2" i="6"/>
  <c r="CQ2" i="6"/>
  <c r="L212" i="1" l="1"/>
  <c r="L261" i="1"/>
  <c r="L163" i="1"/>
  <c r="L310" i="1"/>
  <c r="L359" i="1"/>
  <c r="L114" i="1"/>
  <c r="AI114" i="1" s="1"/>
  <c r="E7" i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R9" i="1"/>
  <c r="Q11" i="1"/>
  <c r="R8" i="1"/>
  <c r="U358" i="1"/>
  <c r="Y357" i="1"/>
  <c r="AE357" i="1"/>
  <c r="AD357" i="1"/>
  <c r="P162" i="1"/>
  <c r="V162" i="1" s="1"/>
  <c r="O163" i="1"/>
  <c r="AC113" i="1"/>
  <c r="W113" i="1"/>
  <c r="X113" i="1"/>
  <c r="P309" i="1"/>
  <c r="V309" i="1" s="1"/>
  <c r="O310" i="1"/>
  <c r="Z238" i="1"/>
  <c r="AI258" i="1"/>
  <c r="P114" i="1"/>
  <c r="V114" i="1" s="1"/>
  <c r="O115" i="1"/>
  <c r="Y113" i="1"/>
  <c r="AE113" i="1"/>
  <c r="AD113" i="1"/>
  <c r="U114" i="1"/>
  <c r="W357" i="1"/>
  <c r="X357" i="1"/>
  <c r="AC357" i="1"/>
  <c r="AI162" i="1"/>
  <c r="J211" i="1"/>
  <c r="AI210" i="1"/>
  <c r="O5" i="1"/>
  <c r="P4" i="1"/>
  <c r="V4" i="1" s="1"/>
  <c r="AE4" i="6"/>
  <c r="AJ4" i="6"/>
  <c r="Q13" i="1"/>
  <c r="AH239" i="1"/>
  <c r="Q242" i="1"/>
  <c r="R337" i="1"/>
  <c r="P358" i="1"/>
  <c r="V358" i="1" s="1"/>
  <c r="O359" i="1"/>
  <c r="Z3" i="6"/>
  <c r="F212" i="1"/>
  <c r="AA58" i="1"/>
  <c r="AA61" i="1"/>
  <c r="F163" i="1"/>
  <c r="AA57" i="1"/>
  <c r="Y260" i="1"/>
  <c r="E4" i="6"/>
  <c r="N4" i="6"/>
  <c r="F54" i="1"/>
  <c r="F5" i="1"/>
  <c r="AA63" i="1"/>
  <c r="AH58" i="1"/>
  <c r="AA60" i="1"/>
  <c r="Z58" i="1"/>
  <c r="CX3" i="6"/>
  <c r="AP3" i="6"/>
  <c r="Z57" i="1"/>
  <c r="AE260" i="1"/>
  <c r="AH57" i="1"/>
  <c r="AP4" i="6"/>
  <c r="Z4" i="6"/>
  <c r="CX4" i="6"/>
  <c r="U261" i="1"/>
  <c r="AA59" i="1"/>
  <c r="AA62" i="1"/>
  <c r="R189" i="1"/>
  <c r="R288" i="1"/>
  <c r="R190" i="1"/>
  <c r="R389" i="1"/>
  <c r="R58" i="1"/>
  <c r="Q61" i="1"/>
  <c r="W208" i="1"/>
  <c r="X208" i="1"/>
  <c r="AC208" i="1"/>
  <c r="R335" i="1"/>
  <c r="R57" i="1"/>
  <c r="Q60" i="1"/>
  <c r="W161" i="1"/>
  <c r="X161" i="1"/>
  <c r="AC161" i="1"/>
  <c r="U209" i="1"/>
  <c r="AE208" i="1"/>
  <c r="Y208" i="1"/>
  <c r="AD208" i="1"/>
  <c r="R188" i="1"/>
  <c r="R286" i="1"/>
  <c r="R336" i="1"/>
  <c r="R287" i="1"/>
  <c r="O212" i="1"/>
  <c r="P212" i="1" s="1"/>
  <c r="V212" i="1" s="1"/>
  <c r="W260" i="1"/>
  <c r="X260" i="1"/>
  <c r="R384" i="1"/>
  <c r="U162" i="1"/>
  <c r="AE161" i="1"/>
  <c r="Y161" i="1"/>
  <c r="AD161" i="1"/>
  <c r="R238" i="1"/>
  <c r="R239" i="1"/>
  <c r="R240" i="1"/>
  <c r="R385" i="1"/>
  <c r="R140" i="1"/>
  <c r="Q14" i="1"/>
  <c r="R11" i="1"/>
  <c r="R141" i="1"/>
  <c r="H65" i="1"/>
  <c r="AA64" i="1"/>
  <c r="R139" i="1"/>
  <c r="Q15" i="1"/>
  <c r="R12" i="1"/>
  <c r="R59" i="1"/>
  <c r="Q62" i="1"/>
  <c r="AH59" i="1"/>
  <c r="Z59" i="1"/>
  <c r="N217" i="1"/>
  <c r="C2" i="6"/>
  <c r="D2" i="6"/>
  <c r="U309" i="1"/>
  <c r="AE308" i="1"/>
  <c r="Y308" i="1"/>
  <c r="AD308" i="1"/>
  <c r="W308" i="1"/>
  <c r="X308" i="1"/>
  <c r="AC308" i="1"/>
  <c r="Q343" i="1"/>
  <c r="AH340" i="1"/>
  <c r="Q338" i="1"/>
  <c r="AH335" i="1"/>
  <c r="Z336" i="1"/>
  <c r="Z335" i="1"/>
  <c r="E312" i="1"/>
  <c r="AB311" i="1"/>
  <c r="G360" i="1"/>
  <c r="AA359" i="1"/>
  <c r="AA311" i="1"/>
  <c r="G312" i="1"/>
  <c r="Q391" i="1"/>
  <c r="Z389" i="1"/>
  <c r="AH388" i="1"/>
  <c r="F359" i="1"/>
  <c r="E360" i="1"/>
  <c r="AB360" i="1" s="1"/>
  <c r="Q392" i="1"/>
  <c r="AH389" i="1"/>
  <c r="Q387" i="1"/>
  <c r="Z385" i="1"/>
  <c r="AH384" i="1"/>
  <c r="Z384" i="1"/>
  <c r="F311" i="1"/>
  <c r="Q339" i="1"/>
  <c r="Z337" i="1"/>
  <c r="AH336" i="1"/>
  <c r="J259" i="1"/>
  <c r="AH240" i="1"/>
  <c r="Q243" i="1"/>
  <c r="Z240" i="1"/>
  <c r="AB212" i="1"/>
  <c r="E213" i="1"/>
  <c r="AH288" i="1"/>
  <c r="Q291" i="1"/>
  <c r="Q289" i="1"/>
  <c r="AH286" i="1"/>
  <c r="Z287" i="1"/>
  <c r="O263" i="1"/>
  <c r="P263" i="1" s="1"/>
  <c r="V263" i="1" s="1"/>
  <c r="F261" i="1"/>
  <c r="Q241" i="1"/>
  <c r="AH238" i="1"/>
  <c r="Z239" i="1"/>
  <c r="G265" i="1"/>
  <c r="AA264" i="1"/>
  <c r="Z286" i="1"/>
  <c r="Q293" i="1"/>
  <c r="AH290" i="1"/>
  <c r="Z288" i="1"/>
  <c r="AA213" i="1"/>
  <c r="G214" i="1"/>
  <c r="E261" i="1"/>
  <c r="AD260" i="1"/>
  <c r="AB260" i="1"/>
  <c r="AC260" i="1"/>
  <c r="AH188" i="1"/>
  <c r="Z189" i="1"/>
  <c r="Q191" i="1"/>
  <c r="Z188" i="1"/>
  <c r="Q196" i="1"/>
  <c r="AH193" i="1"/>
  <c r="J163" i="1"/>
  <c r="G164" i="1"/>
  <c r="AA163" i="1"/>
  <c r="E165" i="1"/>
  <c r="AB164" i="1"/>
  <c r="Q192" i="1"/>
  <c r="Z190" i="1"/>
  <c r="AH189" i="1"/>
  <c r="J115" i="1"/>
  <c r="AA113" i="1"/>
  <c r="G114" i="1"/>
  <c r="E117" i="1"/>
  <c r="AB116" i="1"/>
  <c r="F114" i="1"/>
  <c r="Q147" i="1"/>
  <c r="AH144" i="1"/>
  <c r="Q143" i="1"/>
  <c r="AH140" i="1"/>
  <c r="Z141" i="1"/>
  <c r="Q142" i="1"/>
  <c r="Z140" i="1"/>
  <c r="AH139" i="1"/>
  <c r="Z139" i="1"/>
  <c r="L7" i="1"/>
  <c r="L56" i="1"/>
  <c r="J54" i="1"/>
  <c r="AI54" i="1" s="1"/>
  <c r="J5" i="1"/>
  <c r="AI5" i="1" s="1"/>
  <c r="AD51" i="1"/>
  <c r="Y51" i="1"/>
  <c r="U52" i="1"/>
  <c r="AE51" i="1"/>
  <c r="AI163" i="1" l="1"/>
  <c r="L360" i="1"/>
  <c r="L311" i="1"/>
  <c r="L164" i="1"/>
  <c r="L262" i="1"/>
  <c r="L115" i="1"/>
  <c r="L213" i="1"/>
  <c r="Z148" i="1"/>
  <c r="R148" i="1"/>
  <c r="AC114" i="1"/>
  <c r="W114" i="1"/>
  <c r="X114" i="1"/>
  <c r="Z289" i="1"/>
  <c r="Z60" i="1"/>
  <c r="P115" i="1"/>
  <c r="V115" i="1" s="1"/>
  <c r="O116" i="1"/>
  <c r="R193" i="1"/>
  <c r="AI259" i="1"/>
  <c r="Q16" i="1"/>
  <c r="O6" i="1"/>
  <c r="P5" i="1"/>
  <c r="V5" i="1" s="1"/>
  <c r="U115" i="1"/>
  <c r="AD114" i="1"/>
  <c r="AE114" i="1"/>
  <c r="Y114" i="1"/>
  <c r="R388" i="1"/>
  <c r="Q245" i="1"/>
  <c r="AH242" i="1"/>
  <c r="J212" i="1"/>
  <c r="AI211" i="1"/>
  <c r="P310" i="1"/>
  <c r="V310" i="1" s="1"/>
  <c r="O311" i="1"/>
  <c r="W358" i="1"/>
  <c r="X358" i="1"/>
  <c r="AC358" i="1"/>
  <c r="P359" i="1"/>
  <c r="V359" i="1" s="1"/>
  <c r="O360" i="1"/>
  <c r="P163" i="1"/>
  <c r="V163" i="1" s="1"/>
  <c r="O164" i="1"/>
  <c r="AD358" i="1"/>
  <c r="U359" i="1"/>
  <c r="AE358" i="1"/>
  <c r="Y358" i="1"/>
  <c r="R13" i="1"/>
  <c r="Y261" i="1"/>
  <c r="F213" i="1"/>
  <c r="F164" i="1"/>
  <c r="F6" i="1"/>
  <c r="F55" i="1"/>
  <c r="N7" i="1"/>
  <c r="N8" i="1" s="1"/>
  <c r="N9" i="1" s="1"/>
  <c r="AE261" i="1"/>
  <c r="U262" i="1"/>
  <c r="W261" i="1"/>
  <c r="X261" i="1"/>
  <c r="W162" i="1"/>
  <c r="X162" i="1"/>
  <c r="AC162" i="1"/>
  <c r="O213" i="1"/>
  <c r="P213" i="1" s="1"/>
  <c r="V213" i="1" s="1"/>
  <c r="U210" i="1"/>
  <c r="AE209" i="1"/>
  <c r="Y209" i="1"/>
  <c r="AD209" i="1"/>
  <c r="R387" i="1"/>
  <c r="W209" i="1"/>
  <c r="X209" i="1"/>
  <c r="AC209" i="1"/>
  <c r="R289" i="1"/>
  <c r="R339" i="1"/>
  <c r="R392" i="1"/>
  <c r="R340" i="1"/>
  <c r="R191" i="1"/>
  <c r="R241" i="1"/>
  <c r="R242" i="1"/>
  <c r="R291" i="1"/>
  <c r="R243" i="1"/>
  <c r="R290" i="1"/>
  <c r="Q63" i="1"/>
  <c r="R60" i="1"/>
  <c r="AH60" i="1"/>
  <c r="Z61" i="1"/>
  <c r="R192" i="1"/>
  <c r="R338" i="1"/>
  <c r="Q64" i="1"/>
  <c r="AH61" i="1"/>
  <c r="R61" i="1"/>
  <c r="AE162" i="1"/>
  <c r="U163" i="1"/>
  <c r="Y162" i="1"/>
  <c r="AD162" i="1"/>
  <c r="R143" i="1"/>
  <c r="Q65" i="1"/>
  <c r="R62" i="1"/>
  <c r="AH62" i="1"/>
  <c r="Z62" i="1"/>
  <c r="Q18" i="1"/>
  <c r="R15" i="1"/>
  <c r="R16" i="1"/>
  <c r="Q17" i="1"/>
  <c r="R14" i="1"/>
  <c r="R144" i="1"/>
  <c r="R142" i="1"/>
  <c r="H66" i="1"/>
  <c r="AA65" i="1"/>
  <c r="N218" i="1"/>
  <c r="W309" i="1"/>
  <c r="X309" i="1"/>
  <c r="AC309" i="1"/>
  <c r="AE309" i="1"/>
  <c r="U310" i="1"/>
  <c r="Y309" i="1"/>
  <c r="AD309" i="1"/>
  <c r="AH392" i="1"/>
  <c r="AA360" i="1"/>
  <c r="G361" i="1"/>
  <c r="Z339" i="1"/>
  <c r="AH338" i="1"/>
  <c r="Q341" i="1"/>
  <c r="Z338" i="1"/>
  <c r="Z388" i="1"/>
  <c r="AH387" i="1"/>
  <c r="Q390" i="1"/>
  <c r="Z387" i="1"/>
  <c r="G313" i="1"/>
  <c r="AA312" i="1"/>
  <c r="Z340" i="1"/>
  <c r="AH339" i="1"/>
  <c r="Q342" i="1"/>
  <c r="Z392" i="1"/>
  <c r="AH391" i="1"/>
  <c r="F312" i="1"/>
  <c r="F360" i="1"/>
  <c r="E313" i="1"/>
  <c r="AB312" i="1"/>
  <c r="E361" i="1"/>
  <c r="AB361" i="1" s="1"/>
  <c r="AH343" i="1"/>
  <c r="J260" i="1"/>
  <c r="AD261" i="1"/>
  <c r="E262" i="1"/>
  <c r="AC261" i="1"/>
  <c r="AB261" i="1"/>
  <c r="AH293" i="1"/>
  <c r="O264" i="1"/>
  <c r="P264" i="1" s="1"/>
  <c r="V264" i="1" s="1"/>
  <c r="Q294" i="1"/>
  <c r="AH291" i="1"/>
  <c r="AH243" i="1"/>
  <c r="Z243" i="1"/>
  <c r="Q244" i="1"/>
  <c r="Z242" i="1"/>
  <c r="AH241" i="1"/>
  <c r="G215" i="1"/>
  <c r="AA214" i="1"/>
  <c r="E214" i="1"/>
  <c r="AB213" i="1"/>
  <c r="Z241" i="1"/>
  <c r="F262" i="1"/>
  <c r="Z291" i="1"/>
  <c r="G266" i="1"/>
  <c r="AA265" i="1"/>
  <c r="Z290" i="1"/>
  <c r="AH289" i="1"/>
  <c r="Q292" i="1"/>
  <c r="Q195" i="1"/>
  <c r="AH192" i="1"/>
  <c r="Z193" i="1"/>
  <c r="G165" i="1"/>
  <c r="AA164" i="1"/>
  <c r="AH196" i="1"/>
  <c r="Z192" i="1"/>
  <c r="AH191" i="1"/>
  <c r="Q194" i="1"/>
  <c r="Q197" i="1" s="1"/>
  <c r="Z191" i="1"/>
  <c r="AB165" i="1"/>
  <c r="E166" i="1"/>
  <c r="J164" i="1"/>
  <c r="AI164" i="1" s="1"/>
  <c r="Z143" i="1"/>
  <c r="AH142" i="1"/>
  <c r="Q145" i="1"/>
  <c r="Z142" i="1"/>
  <c r="AH147" i="1"/>
  <c r="AB117" i="1"/>
  <c r="E118" i="1"/>
  <c r="Q146" i="1"/>
  <c r="AH143" i="1"/>
  <c r="Z144" i="1"/>
  <c r="AA114" i="1"/>
  <c r="G115" i="1"/>
  <c r="F115" i="1"/>
  <c r="J116" i="1"/>
  <c r="L8" i="1"/>
  <c r="AC52" i="1"/>
  <c r="L57" i="1"/>
  <c r="J55" i="1"/>
  <c r="AI55" i="1" s="1"/>
  <c r="J6" i="1"/>
  <c r="AI6" i="1" s="1"/>
  <c r="W52" i="1"/>
  <c r="L116" i="1" l="1"/>
  <c r="L263" i="1"/>
  <c r="AI115" i="1"/>
  <c r="L165" i="1"/>
  <c r="AI116" i="1"/>
  <c r="L312" i="1"/>
  <c r="L214" i="1"/>
  <c r="L361" i="1"/>
  <c r="Z197" i="1"/>
  <c r="AH197" i="1"/>
  <c r="R197" i="1"/>
  <c r="Z246" i="1"/>
  <c r="R246" i="1"/>
  <c r="R63" i="1"/>
  <c r="P360" i="1"/>
  <c r="V360" i="1" s="1"/>
  <c r="O361" i="1"/>
  <c r="AH245" i="1"/>
  <c r="Q19" i="1"/>
  <c r="U360" i="1"/>
  <c r="AE359" i="1"/>
  <c r="Y359" i="1"/>
  <c r="AD359" i="1"/>
  <c r="AI260" i="1"/>
  <c r="R391" i="1"/>
  <c r="P311" i="1"/>
  <c r="V311" i="1" s="1"/>
  <c r="O312" i="1"/>
  <c r="AC115" i="1"/>
  <c r="X115" i="1"/>
  <c r="W115" i="1"/>
  <c r="Z63" i="1"/>
  <c r="P116" i="1"/>
  <c r="V116" i="1" s="1"/>
  <c r="O117" i="1"/>
  <c r="Z244" i="1"/>
  <c r="P6" i="1"/>
  <c r="V6" i="1" s="1"/>
  <c r="O7" i="1"/>
  <c r="Y115" i="1"/>
  <c r="AD115" i="1"/>
  <c r="AE115" i="1"/>
  <c r="U116" i="1"/>
  <c r="R147" i="1"/>
  <c r="AC359" i="1"/>
  <c r="W359" i="1"/>
  <c r="X359" i="1"/>
  <c r="P164" i="1"/>
  <c r="V164" i="1" s="1"/>
  <c r="O165" i="1"/>
  <c r="J213" i="1"/>
  <c r="AI212" i="1"/>
  <c r="F214" i="1"/>
  <c r="F165" i="1"/>
  <c r="F56" i="1"/>
  <c r="F7" i="1"/>
  <c r="W262" i="1"/>
  <c r="X262" i="1"/>
  <c r="R292" i="1"/>
  <c r="R194" i="1"/>
  <c r="R195" i="1"/>
  <c r="R390" i="1"/>
  <c r="U164" i="1"/>
  <c r="AE163" i="1"/>
  <c r="Y163" i="1"/>
  <c r="AD163" i="1"/>
  <c r="Q67" i="1"/>
  <c r="R64" i="1"/>
  <c r="AH64" i="1"/>
  <c r="R294" i="1"/>
  <c r="R342" i="1"/>
  <c r="R343" i="1"/>
  <c r="R196" i="1"/>
  <c r="W210" i="1"/>
  <c r="X210" i="1"/>
  <c r="AC210" i="1"/>
  <c r="O214" i="1"/>
  <c r="P214" i="1" s="1"/>
  <c r="V214" i="1" s="1"/>
  <c r="R244" i="1"/>
  <c r="R245" i="1"/>
  <c r="R341" i="1"/>
  <c r="R293" i="1"/>
  <c r="Z64" i="1"/>
  <c r="AH63" i="1"/>
  <c r="Q66" i="1"/>
  <c r="U263" i="1"/>
  <c r="AE262" i="1"/>
  <c r="Y262" i="1"/>
  <c r="U211" i="1"/>
  <c r="AE210" i="1"/>
  <c r="Y210" i="1"/>
  <c r="AD210" i="1"/>
  <c r="W163" i="1"/>
  <c r="X163" i="1"/>
  <c r="AC163" i="1"/>
  <c r="Q68" i="1"/>
  <c r="R65" i="1"/>
  <c r="AH65" i="1"/>
  <c r="Z65" i="1"/>
  <c r="H67" i="1"/>
  <c r="AA66" i="1"/>
  <c r="Q20" i="1"/>
  <c r="R17" i="1"/>
  <c r="R145" i="1"/>
  <c r="R146" i="1"/>
  <c r="Q21" i="1"/>
  <c r="R18" i="1"/>
  <c r="R19" i="1"/>
  <c r="N219" i="1"/>
  <c r="W310" i="1"/>
  <c r="X310" i="1"/>
  <c r="AC310" i="1"/>
  <c r="U311" i="1"/>
  <c r="AE310" i="1"/>
  <c r="Y310" i="1"/>
  <c r="AD310" i="1"/>
  <c r="Z343" i="1"/>
  <c r="AH342" i="1"/>
  <c r="E362" i="1"/>
  <c r="AB362" i="1" s="1"/>
  <c r="F361" i="1"/>
  <c r="F313" i="1"/>
  <c r="G362" i="1"/>
  <c r="AA361" i="1"/>
  <c r="AH341" i="1"/>
  <c r="Z342" i="1"/>
  <c r="Z341" i="1"/>
  <c r="AA313" i="1"/>
  <c r="G314" i="1"/>
  <c r="AB313" i="1"/>
  <c r="E314" i="1"/>
  <c r="Z391" i="1"/>
  <c r="AH390" i="1"/>
  <c r="Z390" i="1"/>
  <c r="J261" i="1"/>
  <c r="Z293" i="1"/>
  <c r="AH292" i="1"/>
  <c r="Z292" i="1"/>
  <c r="Z245" i="1"/>
  <c r="AH244" i="1"/>
  <c r="AB214" i="1"/>
  <c r="E215" i="1"/>
  <c r="AH294" i="1"/>
  <c r="Z294" i="1"/>
  <c r="F263" i="1"/>
  <c r="O265" i="1"/>
  <c r="P265" i="1" s="1"/>
  <c r="V265" i="1" s="1"/>
  <c r="AA266" i="1"/>
  <c r="G267" i="1"/>
  <c r="E263" i="1"/>
  <c r="AC262" i="1"/>
  <c r="AB262" i="1"/>
  <c r="AD262" i="1"/>
  <c r="AA215" i="1"/>
  <c r="G216" i="1"/>
  <c r="AB166" i="1"/>
  <c r="E167" i="1"/>
  <c r="AA165" i="1"/>
  <c r="G166" i="1"/>
  <c r="Z195" i="1"/>
  <c r="AH194" i="1"/>
  <c r="Z194" i="1"/>
  <c r="J165" i="1"/>
  <c r="AI165" i="1" s="1"/>
  <c r="Z196" i="1"/>
  <c r="AH195" i="1"/>
  <c r="F116" i="1"/>
  <c r="J117" i="1"/>
  <c r="Z147" i="1"/>
  <c r="AH146" i="1"/>
  <c r="Z146" i="1"/>
  <c r="AH145" i="1"/>
  <c r="Z145" i="1"/>
  <c r="E119" i="1"/>
  <c r="AB118" i="1"/>
  <c r="G116" i="1"/>
  <c r="AA115" i="1"/>
  <c r="N56" i="1"/>
  <c r="L9" i="1"/>
  <c r="L58" i="1"/>
  <c r="J56" i="1"/>
  <c r="AI56" i="1" s="1"/>
  <c r="J7" i="1"/>
  <c r="AI7" i="1" s="1"/>
  <c r="L313" i="1" l="1"/>
  <c r="L166" i="1"/>
  <c r="L215" i="1"/>
  <c r="L264" i="1"/>
  <c r="L362" i="1"/>
  <c r="L117" i="1"/>
  <c r="AI117" i="1" s="1"/>
  <c r="P7" i="1"/>
  <c r="V7" i="1" s="1"/>
  <c r="O8" i="1"/>
  <c r="X360" i="1"/>
  <c r="AC360" i="1"/>
  <c r="W360" i="1"/>
  <c r="J214" i="1"/>
  <c r="AI213" i="1"/>
  <c r="P117" i="1"/>
  <c r="V117" i="1" s="1"/>
  <c r="O118" i="1"/>
  <c r="P165" i="1"/>
  <c r="V165" i="1" s="1"/>
  <c r="O166" i="1"/>
  <c r="AD116" i="1"/>
  <c r="Y116" i="1"/>
  <c r="U117" i="1"/>
  <c r="AE116" i="1"/>
  <c r="P361" i="1"/>
  <c r="V361" i="1" s="1"/>
  <c r="O362" i="1"/>
  <c r="AC116" i="1"/>
  <c r="W116" i="1"/>
  <c r="X116" i="1"/>
  <c r="P312" i="1"/>
  <c r="V312" i="1" s="1"/>
  <c r="O313" i="1"/>
  <c r="U361" i="1"/>
  <c r="Y360" i="1"/>
  <c r="AD360" i="1"/>
  <c r="AE360" i="1"/>
  <c r="AI261" i="1"/>
  <c r="Z66" i="1"/>
  <c r="Q22" i="1"/>
  <c r="R22" i="1" s="1"/>
  <c r="F215" i="1"/>
  <c r="F166" i="1"/>
  <c r="F8" i="1"/>
  <c r="F57" i="1"/>
  <c r="R66" i="1"/>
  <c r="W263" i="1"/>
  <c r="X263" i="1"/>
  <c r="Q69" i="1"/>
  <c r="AH66" i="1"/>
  <c r="Z67" i="1"/>
  <c r="U264" i="1"/>
  <c r="AE263" i="1"/>
  <c r="Y263" i="1"/>
  <c r="Q70" i="1"/>
  <c r="R67" i="1"/>
  <c r="AH67" i="1"/>
  <c r="U165" i="1"/>
  <c r="AE164" i="1"/>
  <c r="Y164" i="1"/>
  <c r="AD164" i="1"/>
  <c r="W211" i="1"/>
  <c r="X211" i="1"/>
  <c r="AC211" i="1"/>
  <c r="U212" i="1"/>
  <c r="AE211" i="1"/>
  <c r="Y211" i="1"/>
  <c r="AD211" i="1"/>
  <c r="O215" i="1"/>
  <c r="P215" i="1" s="1"/>
  <c r="V215" i="1" s="1"/>
  <c r="W164" i="1"/>
  <c r="X164" i="1"/>
  <c r="AC164" i="1"/>
  <c r="H68" i="1"/>
  <c r="AA67" i="1"/>
  <c r="Q24" i="1"/>
  <c r="R21" i="1"/>
  <c r="Q23" i="1"/>
  <c r="R20" i="1"/>
  <c r="Q71" i="1"/>
  <c r="R68" i="1"/>
  <c r="AH68" i="1"/>
  <c r="Z68" i="1"/>
  <c r="N220" i="1"/>
  <c r="AB56" i="1"/>
  <c r="AB7" i="1"/>
  <c r="AB3" i="1" s="1"/>
  <c r="U312" i="1"/>
  <c r="AE311" i="1"/>
  <c r="Y311" i="1"/>
  <c r="AD311" i="1"/>
  <c r="W311" i="1"/>
  <c r="X311" i="1"/>
  <c r="AC311" i="1"/>
  <c r="F362" i="1"/>
  <c r="AA314" i="1"/>
  <c r="G315" i="1"/>
  <c r="G363" i="1"/>
  <c r="AA362" i="1"/>
  <c r="F314" i="1"/>
  <c r="AB314" i="1"/>
  <c r="E315" i="1"/>
  <c r="E363" i="1"/>
  <c r="AB363" i="1" s="1"/>
  <c r="J262" i="1"/>
  <c r="G217" i="1"/>
  <c r="AA216" i="1"/>
  <c r="AB263" i="1"/>
  <c r="AD263" i="1"/>
  <c r="E264" i="1"/>
  <c r="AC263" i="1"/>
  <c r="G268" i="1"/>
  <c r="AA267" i="1"/>
  <c r="E216" i="1"/>
  <c r="AB215" i="1"/>
  <c r="F264" i="1"/>
  <c r="O266" i="1"/>
  <c r="P266" i="1" s="1"/>
  <c r="V266" i="1" s="1"/>
  <c r="E168" i="1"/>
  <c r="AB167" i="1"/>
  <c r="J166" i="1"/>
  <c r="AI166" i="1" s="1"/>
  <c r="G167" i="1"/>
  <c r="AA166" i="1"/>
  <c r="J118" i="1"/>
  <c r="AA116" i="1"/>
  <c r="G117" i="1"/>
  <c r="AB119" i="1"/>
  <c r="E120" i="1"/>
  <c r="F117" i="1"/>
  <c r="N57" i="1"/>
  <c r="L10" i="1"/>
  <c r="L59" i="1"/>
  <c r="J57" i="1"/>
  <c r="AI57" i="1" s="1"/>
  <c r="J8" i="1"/>
  <c r="AI8" i="1" s="1"/>
  <c r="L363" i="1" l="1"/>
  <c r="L216" i="1"/>
  <c r="L167" i="1"/>
  <c r="L265" i="1"/>
  <c r="L118" i="1"/>
  <c r="AI118" i="1" s="1"/>
  <c r="L314" i="1"/>
  <c r="Z69" i="1"/>
  <c r="P362" i="1"/>
  <c r="V362" i="1" s="1"/>
  <c r="O363" i="1"/>
  <c r="X361" i="1"/>
  <c r="AC361" i="1"/>
  <c r="W361" i="1"/>
  <c r="AE361" i="1"/>
  <c r="U362" i="1"/>
  <c r="Y361" i="1"/>
  <c r="AD361" i="1"/>
  <c r="P313" i="1"/>
  <c r="V313" i="1" s="1"/>
  <c r="O314" i="1"/>
  <c r="P118" i="1"/>
  <c r="V118" i="1" s="1"/>
  <c r="O119" i="1"/>
  <c r="AI262" i="1"/>
  <c r="AC117" i="1"/>
  <c r="W117" i="1"/>
  <c r="X117" i="1"/>
  <c r="AE117" i="1"/>
  <c r="U118" i="1"/>
  <c r="AD117" i="1"/>
  <c r="Y117" i="1"/>
  <c r="P8" i="1"/>
  <c r="V8" i="1" s="1"/>
  <c r="O9" i="1"/>
  <c r="Q25" i="1"/>
  <c r="J215" i="1"/>
  <c r="AI214" i="1"/>
  <c r="P166" i="1"/>
  <c r="V166" i="1" s="1"/>
  <c r="O167" i="1"/>
  <c r="F216" i="1"/>
  <c r="Y264" i="1"/>
  <c r="F167" i="1"/>
  <c r="F58" i="1"/>
  <c r="F9" i="1"/>
  <c r="U265" i="1"/>
  <c r="W265" i="1" s="1"/>
  <c r="AE264" i="1"/>
  <c r="W264" i="1"/>
  <c r="X264" i="1"/>
  <c r="U166" i="1"/>
  <c r="AE165" i="1"/>
  <c r="Y165" i="1"/>
  <c r="AD165" i="1"/>
  <c r="O216" i="1"/>
  <c r="P216" i="1" s="1"/>
  <c r="V216" i="1" s="1"/>
  <c r="Q73" i="1"/>
  <c r="R70" i="1"/>
  <c r="AH70" i="1"/>
  <c r="Q72" i="1"/>
  <c r="R69" i="1"/>
  <c r="AH69" i="1"/>
  <c r="Z70" i="1"/>
  <c r="W212" i="1"/>
  <c r="X212" i="1"/>
  <c r="AC212" i="1"/>
  <c r="W165" i="1"/>
  <c r="X165" i="1"/>
  <c r="AC165" i="1"/>
  <c r="AE212" i="1"/>
  <c r="U213" i="1"/>
  <c r="Y212" i="1"/>
  <c r="AD212" i="1"/>
  <c r="Q27" i="1"/>
  <c r="R24" i="1"/>
  <c r="R25" i="1"/>
  <c r="H69" i="1"/>
  <c r="AA68" i="1"/>
  <c r="Q74" i="1"/>
  <c r="R71" i="1"/>
  <c r="AH71" i="1"/>
  <c r="Z71" i="1"/>
  <c r="Q26" i="1"/>
  <c r="R23" i="1"/>
  <c r="N221" i="1"/>
  <c r="AB57" i="1"/>
  <c r="AB8" i="1"/>
  <c r="AB4" i="1" s="1"/>
  <c r="W312" i="1"/>
  <c r="X312" i="1"/>
  <c r="AC312" i="1"/>
  <c r="AE312" i="1"/>
  <c r="U313" i="1"/>
  <c r="Y312" i="1"/>
  <c r="AD312" i="1"/>
  <c r="G364" i="1"/>
  <c r="AA363" i="1"/>
  <c r="AA315" i="1"/>
  <c r="G316" i="1"/>
  <c r="F315" i="1"/>
  <c r="E364" i="1"/>
  <c r="AB364" i="1" s="1"/>
  <c r="F363" i="1"/>
  <c r="E316" i="1"/>
  <c r="AB315" i="1"/>
  <c r="J263" i="1"/>
  <c r="F265" i="1"/>
  <c r="E265" i="1"/>
  <c r="AD264" i="1"/>
  <c r="AC264" i="1"/>
  <c r="AB264" i="1"/>
  <c r="AA268" i="1"/>
  <c r="G269" i="1"/>
  <c r="O267" i="1"/>
  <c r="P267" i="1" s="1"/>
  <c r="V267" i="1" s="1"/>
  <c r="E217" i="1"/>
  <c r="AB216" i="1"/>
  <c r="AA217" i="1"/>
  <c r="G218" i="1"/>
  <c r="J167" i="1"/>
  <c r="G168" i="1"/>
  <c r="AA167" i="1"/>
  <c r="E169" i="1"/>
  <c r="AB168" i="1"/>
  <c r="F118" i="1"/>
  <c r="E121" i="1"/>
  <c r="AB120" i="1"/>
  <c r="G118" i="1"/>
  <c r="AA117" i="1"/>
  <c r="J119" i="1"/>
  <c r="N58" i="1"/>
  <c r="L11" i="1"/>
  <c r="L60" i="1"/>
  <c r="J58" i="1"/>
  <c r="AI58" i="1" s="1"/>
  <c r="J9" i="1"/>
  <c r="AI9" i="1" s="1"/>
  <c r="L266" i="1" l="1"/>
  <c r="L168" i="1"/>
  <c r="L119" i="1"/>
  <c r="AI119" i="1" s="1"/>
  <c r="L217" i="1"/>
  <c r="AI167" i="1"/>
  <c r="L315" i="1"/>
  <c r="L364" i="1"/>
  <c r="P9" i="1"/>
  <c r="V9" i="1" s="1"/>
  <c r="O10" i="1"/>
  <c r="P314" i="1"/>
  <c r="V314" i="1" s="1"/>
  <c r="O315" i="1"/>
  <c r="J216" i="1"/>
  <c r="AI215" i="1"/>
  <c r="P363" i="1"/>
  <c r="V363" i="1" s="1"/>
  <c r="O364" i="1"/>
  <c r="X362" i="1"/>
  <c r="AC362" i="1"/>
  <c r="W362" i="1"/>
  <c r="AD362" i="1"/>
  <c r="U363" i="1"/>
  <c r="AE362" i="1"/>
  <c r="Y362" i="1"/>
  <c r="AC118" i="1"/>
  <c r="W118" i="1"/>
  <c r="X118" i="1"/>
  <c r="AI263" i="1"/>
  <c r="R72" i="1"/>
  <c r="P167" i="1"/>
  <c r="V167" i="1" s="1"/>
  <c r="O168" i="1"/>
  <c r="Q28" i="1"/>
  <c r="P119" i="1"/>
  <c r="V119" i="1" s="1"/>
  <c r="O120" i="1"/>
  <c r="U119" i="1"/>
  <c r="AE118" i="1"/>
  <c r="Y118" i="1"/>
  <c r="AD118" i="1"/>
  <c r="F168" i="1"/>
  <c r="F217" i="1"/>
  <c r="F10" i="1"/>
  <c r="F59" i="1"/>
  <c r="X265" i="1"/>
  <c r="Z72" i="1"/>
  <c r="U214" i="1"/>
  <c r="AE213" i="1"/>
  <c r="Y213" i="1"/>
  <c r="AD213" i="1"/>
  <c r="W166" i="1"/>
  <c r="X166" i="1"/>
  <c r="AC166" i="1"/>
  <c r="W213" i="1"/>
  <c r="X213" i="1"/>
  <c r="AC213" i="1"/>
  <c r="AE265" i="1"/>
  <c r="U266" i="1"/>
  <c r="Y265" i="1"/>
  <c r="Q76" i="1"/>
  <c r="R73" i="1"/>
  <c r="AH73" i="1"/>
  <c r="O217" i="1"/>
  <c r="P217" i="1" s="1"/>
  <c r="V217" i="1" s="1"/>
  <c r="AH72" i="1"/>
  <c r="Q75" i="1"/>
  <c r="Z73" i="1"/>
  <c r="U167" i="1"/>
  <c r="AE166" i="1"/>
  <c r="Y166" i="1"/>
  <c r="AD166" i="1"/>
  <c r="Q30" i="1"/>
  <c r="R27" i="1"/>
  <c r="R28" i="1"/>
  <c r="H70" i="1"/>
  <c r="AA69" i="1"/>
  <c r="Q29" i="1"/>
  <c r="R26" i="1"/>
  <c r="Q77" i="1"/>
  <c r="R74" i="1"/>
  <c r="AH74" i="1"/>
  <c r="Z74" i="1"/>
  <c r="N222" i="1"/>
  <c r="AB58" i="1"/>
  <c r="AB9" i="1"/>
  <c r="AB5" i="1" s="1"/>
  <c r="AE313" i="1"/>
  <c r="U314" i="1"/>
  <c r="Y313" i="1"/>
  <c r="AD313" i="1"/>
  <c r="W313" i="1"/>
  <c r="X313" i="1"/>
  <c r="AC313" i="1"/>
  <c r="F364" i="1"/>
  <c r="E365" i="1"/>
  <c r="AB365" i="1" s="1"/>
  <c r="AA364" i="1"/>
  <c r="G365" i="1"/>
  <c r="G317" i="1"/>
  <c r="AA316" i="1"/>
  <c r="E317" i="1"/>
  <c r="AB316" i="1"/>
  <c r="F316" i="1"/>
  <c r="J264" i="1"/>
  <c r="AA218" i="1"/>
  <c r="G219" i="1"/>
  <c r="E218" i="1"/>
  <c r="AB217" i="1"/>
  <c r="O268" i="1"/>
  <c r="P268" i="1" s="1"/>
  <c r="V268" i="1" s="1"/>
  <c r="G270" i="1"/>
  <c r="AA269" i="1"/>
  <c r="E266" i="1"/>
  <c r="AC265" i="1"/>
  <c r="AB265" i="1"/>
  <c r="AD265" i="1"/>
  <c r="F266" i="1"/>
  <c r="E170" i="1"/>
  <c r="AB169" i="1"/>
  <c r="J168" i="1"/>
  <c r="AI168" i="1" s="1"/>
  <c r="AA168" i="1"/>
  <c r="G169" i="1"/>
  <c r="J120" i="1"/>
  <c r="AA118" i="1"/>
  <c r="G119" i="1"/>
  <c r="AB121" i="1"/>
  <c r="E122" i="1"/>
  <c r="F119" i="1"/>
  <c r="N59" i="1"/>
  <c r="N10" i="1"/>
  <c r="L12" i="1"/>
  <c r="L61" i="1"/>
  <c r="J59" i="1"/>
  <c r="AI59" i="1" s="1"/>
  <c r="J10" i="1"/>
  <c r="AI10" i="1" s="1"/>
  <c r="L218" i="1" l="1"/>
  <c r="L316" i="1"/>
  <c r="L120" i="1"/>
  <c r="AI120" i="1"/>
  <c r="L169" i="1"/>
  <c r="L365" i="1"/>
  <c r="L267" i="1"/>
  <c r="AC119" i="1"/>
  <c r="W119" i="1"/>
  <c r="X119" i="1"/>
  <c r="P120" i="1"/>
  <c r="V120" i="1" s="1"/>
  <c r="O121" i="1"/>
  <c r="P364" i="1"/>
  <c r="V364" i="1" s="1"/>
  <c r="O365" i="1"/>
  <c r="P10" i="1"/>
  <c r="V10" i="1" s="1"/>
  <c r="O11" i="1"/>
  <c r="AD119" i="1"/>
  <c r="U120" i="1"/>
  <c r="AE119" i="1"/>
  <c r="Y119" i="1"/>
  <c r="AE363" i="1"/>
  <c r="U364" i="1"/>
  <c r="Y363" i="1"/>
  <c r="AD363" i="1"/>
  <c r="P315" i="1"/>
  <c r="V315" i="1" s="1"/>
  <c r="O316" i="1"/>
  <c r="Q31" i="1"/>
  <c r="W363" i="1"/>
  <c r="X363" i="1"/>
  <c r="AC363" i="1"/>
  <c r="J217" i="1"/>
  <c r="AI216" i="1"/>
  <c r="Z75" i="1"/>
  <c r="AI264" i="1"/>
  <c r="P168" i="1"/>
  <c r="V168" i="1" s="1"/>
  <c r="O169" i="1"/>
  <c r="F218" i="1"/>
  <c r="F169" i="1"/>
  <c r="F60" i="1"/>
  <c r="F11" i="1"/>
  <c r="W214" i="1"/>
  <c r="X214" i="1"/>
  <c r="AC214" i="1"/>
  <c r="O218" i="1"/>
  <c r="P218" i="1" s="1"/>
  <c r="V218" i="1" s="1"/>
  <c r="W167" i="1"/>
  <c r="X167" i="1"/>
  <c r="AC167" i="1"/>
  <c r="U215" i="1"/>
  <c r="AE214" i="1"/>
  <c r="Y214" i="1"/>
  <c r="AD214" i="1"/>
  <c r="Q79" i="1"/>
  <c r="R76" i="1"/>
  <c r="AH76" i="1"/>
  <c r="W266" i="1"/>
  <c r="X266" i="1"/>
  <c r="U168" i="1"/>
  <c r="AE167" i="1"/>
  <c r="Y167" i="1"/>
  <c r="AD167" i="1"/>
  <c r="AH75" i="1"/>
  <c r="Q78" i="1"/>
  <c r="R75" i="1"/>
  <c r="Z76" i="1"/>
  <c r="U267" i="1"/>
  <c r="AE266" i="1"/>
  <c r="Y266" i="1"/>
  <c r="Q80" i="1"/>
  <c r="R77" i="1"/>
  <c r="AH77" i="1"/>
  <c r="Z77" i="1"/>
  <c r="H71" i="1"/>
  <c r="AA70" i="1"/>
  <c r="R29" i="1"/>
  <c r="Q32" i="1"/>
  <c r="Q33" i="1"/>
  <c r="R30" i="1"/>
  <c r="R31" i="1"/>
  <c r="N223" i="1"/>
  <c r="AB59" i="1"/>
  <c r="AB10" i="1"/>
  <c r="W314" i="1"/>
  <c r="X314" i="1"/>
  <c r="AC314" i="1"/>
  <c r="U315" i="1"/>
  <c r="AE314" i="1"/>
  <c r="Y314" i="1"/>
  <c r="AD314" i="1"/>
  <c r="E318" i="1"/>
  <c r="AB317" i="1"/>
  <c r="E366" i="1"/>
  <c r="AB366" i="1" s="1"/>
  <c r="F317" i="1"/>
  <c r="F365" i="1"/>
  <c r="AA317" i="1"/>
  <c r="G318" i="1"/>
  <c r="G366" i="1"/>
  <c r="AA365" i="1"/>
  <c r="J265" i="1"/>
  <c r="G271" i="1"/>
  <c r="AA270" i="1"/>
  <c r="AB218" i="1"/>
  <c r="E219" i="1"/>
  <c r="O269" i="1"/>
  <c r="P269" i="1" s="1"/>
  <c r="V269" i="1" s="1"/>
  <c r="AB266" i="1"/>
  <c r="E267" i="1"/>
  <c r="AD266" i="1"/>
  <c r="AC266" i="1"/>
  <c r="AA219" i="1"/>
  <c r="G220" i="1"/>
  <c r="F267" i="1"/>
  <c r="G170" i="1"/>
  <c r="AA169" i="1"/>
  <c r="J169" i="1"/>
  <c r="AB170" i="1"/>
  <c r="E171" i="1"/>
  <c r="G120" i="1"/>
  <c r="AA119" i="1"/>
  <c r="F120" i="1"/>
  <c r="J121" i="1"/>
  <c r="E123" i="1"/>
  <c r="AB122" i="1"/>
  <c r="N60" i="1"/>
  <c r="N11" i="1"/>
  <c r="L13" i="1"/>
  <c r="L62" i="1"/>
  <c r="J60" i="1"/>
  <c r="AI60" i="1" s="1"/>
  <c r="J11" i="1"/>
  <c r="AI11" i="1" s="1"/>
  <c r="L366" i="1" l="1"/>
  <c r="L170" i="1"/>
  <c r="AI169" i="1"/>
  <c r="L121" i="1"/>
  <c r="AI121" i="1" s="1"/>
  <c r="L317" i="1"/>
  <c r="L268" i="1"/>
  <c r="L219" i="1"/>
  <c r="AD120" i="1"/>
  <c r="U121" i="1"/>
  <c r="AE120" i="1"/>
  <c r="Y120" i="1"/>
  <c r="P121" i="1"/>
  <c r="V121" i="1" s="1"/>
  <c r="O122" i="1"/>
  <c r="P316" i="1"/>
  <c r="V316" i="1" s="1"/>
  <c r="O317" i="1"/>
  <c r="AC120" i="1"/>
  <c r="W120" i="1"/>
  <c r="X120" i="1"/>
  <c r="J218" i="1"/>
  <c r="AI217" i="1"/>
  <c r="P11" i="1"/>
  <c r="V11" i="1" s="1"/>
  <c r="O12" i="1"/>
  <c r="Q35" i="1"/>
  <c r="Q38" i="1" s="1"/>
  <c r="AI265" i="1"/>
  <c r="Z78" i="1"/>
  <c r="P169" i="1"/>
  <c r="V169" i="1" s="1"/>
  <c r="O170" i="1"/>
  <c r="AC364" i="1"/>
  <c r="X364" i="1"/>
  <c r="W364" i="1"/>
  <c r="P365" i="1"/>
  <c r="V365" i="1" s="1"/>
  <c r="O366" i="1"/>
  <c r="Q34" i="1"/>
  <c r="R34" i="1" s="1"/>
  <c r="AE364" i="1"/>
  <c r="U365" i="1"/>
  <c r="Y364" i="1"/>
  <c r="AD364" i="1"/>
  <c r="F170" i="1"/>
  <c r="F219" i="1"/>
  <c r="F12" i="1"/>
  <c r="F61" i="1"/>
  <c r="R78" i="1"/>
  <c r="U268" i="1"/>
  <c r="AE267" i="1"/>
  <c r="Y267" i="1"/>
  <c r="W267" i="1"/>
  <c r="X267" i="1"/>
  <c r="Q82" i="1"/>
  <c r="R79" i="1"/>
  <c r="AH79" i="1"/>
  <c r="W168" i="1"/>
  <c r="X168" i="1"/>
  <c r="AC168" i="1"/>
  <c r="O219" i="1"/>
  <c r="P219" i="1" s="1"/>
  <c r="V219" i="1" s="1"/>
  <c r="Q81" i="1"/>
  <c r="Z79" i="1"/>
  <c r="AH78" i="1"/>
  <c r="U216" i="1"/>
  <c r="AE215" i="1"/>
  <c r="Y215" i="1"/>
  <c r="AD215" i="1"/>
  <c r="W215" i="1"/>
  <c r="X215" i="1"/>
  <c r="AC215" i="1"/>
  <c r="U169" i="1"/>
  <c r="AE168" i="1"/>
  <c r="Y168" i="1"/>
  <c r="AD168" i="1"/>
  <c r="Q36" i="1"/>
  <c r="R33" i="1"/>
  <c r="R32" i="1"/>
  <c r="H72" i="1"/>
  <c r="AA71" i="1"/>
  <c r="Q83" i="1"/>
  <c r="R80" i="1"/>
  <c r="AH80" i="1"/>
  <c r="Z80" i="1"/>
  <c r="N224" i="1"/>
  <c r="AB60" i="1"/>
  <c r="AB11" i="1"/>
  <c r="W315" i="1"/>
  <c r="X315" i="1"/>
  <c r="AC315" i="1"/>
  <c r="AE315" i="1"/>
  <c r="U316" i="1"/>
  <c r="Y315" i="1"/>
  <c r="AD315" i="1"/>
  <c r="F366" i="1"/>
  <c r="G367" i="1"/>
  <c r="AA366" i="1"/>
  <c r="F318" i="1"/>
  <c r="AB318" i="1"/>
  <c r="E319" i="1"/>
  <c r="E367" i="1"/>
  <c r="AB367" i="1" s="1"/>
  <c r="G319" i="1"/>
  <c r="AA318" i="1"/>
  <c r="J266" i="1"/>
  <c r="O270" i="1"/>
  <c r="P270" i="1" s="1"/>
  <c r="V270" i="1" s="1"/>
  <c r="E220" i="1"/>
  <c r="AB219" i="1"/>
  <c r="G221" i="1"/>
  <c r="AA220" i="1"/>
  <c r="F268" i="1"/>
  <c r="AB267" i="1"/>
  <c r="E268" i="1"/>
  <c r="AC267" i="1"/>
  <c r="AD267" i="1"/>
  <c r="G272" i="1"/>
  <c r="AA271" i="1"/>
  <c r="AB171" i="1"/>
  <c r="E172" i="1"/>
  <c r="J170" i="1"/>
  <c r="AI170" i="1" s="1"/>
  <c r="G171" i="1"/>
  <c r="AA170" i="1"/>
  <c r="J122" i="1"/>
  <c r="F121" i="1"/>
  <c r="AB123" i="1"/>
  <c r="E124" i="1"/>
  <c r="G121" i="1"/>
  <c r="AA120" i="1"/>
  <c r="N61" i="1"/>
  <c r="N12" i="1"/>
  <c r="L14" i="1"/>
  <c r="L63" i="1"/>
  <c r="J61" i="1"/>
  <c r="AI61" i="1" s="1"/>
  <c r="J12" i="1"/>
  <c r="AI12" i="1" s="1"/>
  <c r="L269" i="1" l="1"/>
  <c r="L318" i="1"/>
  <c r="L122" i="1"/>
  <c r="L171" i="1"/>
  <c r="L220" i="1"/>
  <c r="L367" i="1"/>
  <c r="R35" i="1"/>
  <c r="P366" i="1"/>
  <c r="V366" i="1" s="1"/>
  <c r="O367" i="1"/>
  <c r="Q37" i="1"/>
  <c r="AD365" i="1"/>
  <c r="Y365" i="1"/>
  <c r="U366" i="1"/>
  <c r="AE365" i="1"/>
  <c r="J219" i="1"/>
  <c r="AI218" i="1"/>
  <c r="P122" i="1"/>
  <c r="V122" i="1" s="1"/>
  <c r="O123" i="1"/>
  <c r="AE121" i="1"/>
  <c r="U122" i="1"/>
  <c r="AD121" i="1"/>
  <c r="Y121" i="1"/>
  <c r="Z81" i="1"/>
  <c r="P170" i="1"/>
  <c r="V170" i="1" s="1"/>
  <c r="O171" i="1"/>
  <c r="AI266" i="1"/>
  <c r="P317" i="1"/>
  <c r="V317" i="1" s="1"/>
  <c r="O318" i="1"/>
  <c r="AC121" i="1"/>
  <c r="W121" i="1"/>
  <c r="X121" i="1"/>
  <c r="W365" i="1"/>
  <c r="AC365" i="1"/>
  <c r="X365" i="1"/>
  <c r="P12" i="1"/>
  <c r="V12" i="1" s="1"/>
  <c r="O13" i="1"/>
  <c r="F220" i="1"/>
  <c r="F171" i="1"/>
  <c r="U170" i="1"/>
  <c r="X170" i="1" s="1"/>
  <c r="F62" i="1"/>
  <c r="F13" i="1"/>
  <c r="AD169" i="1"/>
  <c r="Y169" i="1"/>
  <c r="U269" i="1"/>
  <c r="AE268" i="1"/>
  <c r="Y268" i="1"/>
  <c r="W216" i="1"/>
  <c r="X216" i="1"/>
  <c r="AC216" i="1"/>
  <c r="W169" i="1"/>
  <c r="X169" i="1"/>
  <c r="AC169" i="1"/>
  <c r="Z82" i="1"/>
  <c r="AH81" i="1"/>
  <c r="Q84" i="1"/>
  <c r="R81" i="1"/>
  <c r="W268" i="1"/>
  <c r="X268" i="1"/>
  <c r="O220" i="1"/>
  <c r="P220" i="1" s="1"/>
  <c r="V220" i="1" s="1"/>
  <c r="Q85" i="1"/>
  <c r="R82" i="1"/>
  <c r="AH82" i="1"/>
  <c r="U217" i="1"/>
  <c r="AE216" i="1"/>
  <c r="Y216" i="1"/>
  <c r="AD216" i="1"/>
  <c r="AE169" i="1"/>
  <c r="Q86" i="1"/>
  <c r="R83" i="1"/>
  <c r="AH83" i="1"/>
  <c r="Z83" i="1"/>
  <c r="H73" i="1"/>
  <c r="AA72" i="1"/>
  <c r="Q39" i="1"/>
  <c r="R36" i="1"/>
  <c r="R37" i="1"/>
  <c r="Q41" i="1"/>
  <c r="R38" i="1"/>
  <c r="N225" i="1"/>
  <c r="AB61" i="1"/>
  <c r="AB12" i="1"/>
  <c r="AE316" i="1"/>
  <c r="U317" i="1"/>
  <c r="Y316" i="1"/>
  <c r="AD316" i="1"/>
  <c r="W316" i="1"/>
  <c r="X316" i="1"/>
  <c r="AC316" i="1"/>
  <c r="E368" i="1"/>
  <c r="AB368" i="1" s="1"/>
  <c r="F319" i="1"/>
  <c r="E320" i="1"/>
  <c r="AB319" i="1"/>
  <c r="AA319" i="1"/>
  <c r="G320" i="1"/>
  <c r="G368" i="1"/>
  <c r="AA367" i="1"/>
  <c r="F367" i="1"/>
  <c r="J267" i="1"/>
  <c r="AA272" i="1"/>
  <c r="G273" i="1"/>
  <c r="F269" i="1"/>
  <c r="E221" i="1"/>
  <c r="AB220" i="1"/>
  <c r="E269" i="1"/>
  <c r="AD268" i="1"/>
  <c r="AC268" i="1"/>
  <c r="AB268" i="1"/>
  <c r="AA221" i="1"/>
  <c r="G222" i="1"/>
  <c r="O271" i="1"/>
  <c r="P271" i="1" s="1"/>
  <c r="V271" i="1" s="1"/>
  <c r="AA171" i="1"/>
  <c r="G172" i="1"/>
  <c r="E173" i="1"/>
  <c r="AB172" i="1"/>
  <c r="J171" i="1"/>
  <c r="G122" i="1"/>
  <c r="AA121" i="1"/>
  <c r="E125" i="1"/>
  <c r="AB124" i="1"/>
  <c r="F122" i="1"/>
  <c r="J123" i="1"/>
  <c r="N62" i="1"/>
  <c r="N13" i="1"/>
  <c r="L15" i="1"/>
  <c r="L64" i="1"/>
  <c r="J62" i="1"/>
  <c r="AI62" i="1" s="1"/>
  <c r="J13" i="1"/>
  <c r="AI13" i="1" s="1"/>
  <c r="AI171" i="1" l="1"/>
  <c r="L221" i="1"/>
  <c r="L172" i="1"/>
  <c r="L123" i="1"/>
  <c r="AI122" i="1"/>
  <c r="L319" i="1"/>
  <c r="L368" i="1"/>
  <c r="L270" i="1"/>
  <c r="W366" i="1"/>
  <c r="X366" i="1"/>
  <c r="AC366" i="1"/>
  <c r="AI267" i="1"/>
  <c r="R84" i="1"/>
  <c r="P123" i="1"/>
  <c r="V123" i="1" s="1"/>
  <c r="O124" i="1"/>
  <c r="Q40" i="1"/>
  <c r="R40" i="1" s="1"/>
  <c r="P13" i="1"/>
  <c r="V13" i="1" s="1"/>
  <c r="O14" i="1"/>
  <c r="P318" i="1"/>
  <c r="V318" i="1" s="1"/>
  <c r="O319" i="1"/>
  <c r="P171" i="1"/>
  <c r="V171" i="1" s="1"/>
  <c r="O172" i="1"/>
  <c r="AD122" i="1"/>
  <c r="U123" i="1"/>
  <c r="AE122" i="1"/>
  <c r="Y122" i="1"/>
  <c r="J220" i="1"/>
  <c r="AI219" i="1"/>
  <c r="P367" i="1"/>
  <c r="V367" i="1" s="1"/>
  <c r="O368" i="1"/>
  <c r="AC122" i="1"/>
  <c r="W122" i="1"/>
  <c r="X122" i="1"/>
  <c r="AE366" i="1"/>
  <c r="U367" i="1"/>
  <c r="Y366" i="1"/>
  <c r="AD366" i="1"/>
  <c r="W170" i="1"/>
  <c r="AC170" i="1"/>
  <c r="F172" i="1"/>
  <c r="Y269" i="1"/>
  <c r="F221" i="1"/>
  <c r="F14" i="1"/>
  <c r="F63" i="1"/>
  <c r="Z84" i="1"/>
  <c r="U270" i="1"/>
  <c r="R85" i="1"/>
  <c r="AH85" i="1"/>
  <c r="Q88" i="1"/>
  <c r="O221" i="1"/>
  <c r="P221" i="1" s="1"/>
  <c r="V221" i="1" s="1"/>
  <c r="U218" i="1"/>
  <c r="AE217" i="1"/>
  <c r="Y217" i="1"/>
  <c r="AD217" i="1"/>
  <c r="Z85" i="1"/>
  <c r="AH84" i="1"/>
  <c r="Q87" i="1"/>
  <c r="W217" i="1"/>
  <c r="X217" i="1"/>
  <c r="AC217" i="1"/>
  <c r="U171" i="1"/>
  <c r="AE170" i="1"/>
  <c r="Y170" i="1"/>
  <c r="AD170" i="1"/>
  <c r="W269" i="1"/>
  <c r="X269" i="1"/>
  <c r="AE269" i="1"/>
  <c r="Q42" i="1"/>
  <c r="R39" i="1"/>
  <c r="Q89" i="1"/>
  <c r="R86" i="1"/>
  <c r="AH86" i="1"/>
  <c r="Z86" i="1"/>
  <c r="H74" i="1"/>
  <c r="AA73" i="1"/>
  <c r="Q44" i="1"/>
  <c r="R41" i="1"/>
  <c r="N226" i="1"/>
  <c r="AB62" i="1"/>
  <c r="AB13" i="1"/>
  <c r="W317" i="1"/>
  <c r="X317" i="1"/>
  <c r="AC317" i="1"/>
  <c r="AE317" i="1"/>
  <c r="U318" i="1"/>
  <c r="Y317" i="1"/>
  <c r="AD317" i="1"/>
  <c r="AA368" i="1"/>
  <c r="G369" i="1"/>
  <c r="F320" i="1"/>
  <c r="G321" i="1"/>
  <c r="AA320" i="1"/>
  <c r="E321" i="1"/>
  <c r="AB320" i="1"/>
  <c r="F368" i="1"/>
  <c r="E369" i="1"/>
  <c r="AB369" i="1" s="1"/>
  <c r="J268" i="1"/>
  <c r="E270" i="1"/>
  <c r="AC269" i="1"/>
  <c r="AB269" i="1"/>
  <c r="AD269" i="1"/>
  <c r="E222" i="1"/>
  <c r="AB221" i="1"/>
  <c r="O272" i="1"/>
  <c r="P272" i="1" s="1"/>
  <c r="V272" i="1" s="1"/>
  <c r="AA222" i="1"/>
  <c r="G223" i="1"/>
  <c r="F270" i="1"/>
  <c r="G274" i="1"/>
  <c r="AA273" i="1"/>
  <c r="J172" i="1"/>
  <c r="E174" i="1"/>
  <c r="AB173" i="1"/>
  <c r="AA172" i="1"/>
  <c r="G173" i="1"/>
  <c r="AB125" i="1"/>
  <c r="E126" i="1"/>
  <c r="AA122" i="1"/>
  <c r="G123" i="1"/>
  <c r="J124" i="1"/>
  <c r="F123" i="1"/>
  <c r="N63" i="1"/>
  <c r="N14" i="1"/>
  <c r="L16" i="1"/>
  <c r="L65" i="1"/>
  <c r="J63" i="1"/>
  <c r="AI63" i="1" s="1"/>
  <c r="J14" i="1"/>
  <c r="AI14" i="1" s="1"/>
  <c r="L320" i="1" l="1"/>
  <c r="L369" i="1"/>
  <c r="L124" i="1"/>
  <c r="L173" i="1"/>
  <c r="AI123" i="1"/>
  <c r="AI124" i="1"/>
  <c r="L271" i="1"/>
  <c r="L222" i="1"/>
  <c r="Z87" i="1"/>
  <c r="AC367" i="1"/>
  <c r="W367" i="1"/>
  <c r="X367" i="1"/>
  <c r="J221" i="1"/>
  <c r="AI220" i="1"/>
  <c r="P124" i="1"/>
  <c r="V124" i="1" s="1"/>
  <c r="O125" i="1"/>
  <c r="P14" i="1"/>
  <c r="V14" i="1" s="1"/>
  <c r="O15" i="1"/>
  <c r="AC123" i="1"/>
  <c r="X123" i="1"/>
  <c r="W123" i="1"/>
  <c r="AI172" i="1"/>
  <c r="U124" i="1"/>
  <c r="AE123" i="1"/>
  <c r="Y123" i="1"/>
  <c r="AD123" i="1"/>
  <c r="AI268" i="1"/>
  <c r="P368" i="1"/>
  <c r="V368" i="1" s="1"/>
  <c r="O369" i="1"/>
  <c r="P172" i="1"/>
  <c r="V172" i="1" s="1"/>
  <c r="O173" i="1"/>
  <c r="Q43" i="1"/>
  <c r="R43" i="1" s="1"/>
  <c r="AD367" i="1"/>
  <c r="U368" i="1"/>
  <c r="AE367" i="1"/>
  <c r="Y367" i="1"/>
  <c r="P319" i="1"/>
  <c r="V319" i="1" s="1"/>
  <c r="O320" i="1"/>
  <c r="F222" i="1"/>
  <c r="Y270" i="1"/>
  <c r="F173" i="1"/>
  <c r="F64" i="1"/>
  <c r="F15" i="1"/>
  <c r="R87" i="1"/>
  <c r="AE270" i="1"/>
  <c r="U271" i="1"/>
  <c r="W270" i="1"/>
  <c r="X270" i="1"/>
  <c r="W218" i="1"/>
  <c r="X218" i="1"/>
  <c r="AC218" i="1"/>
  <c r="W171" i="1"/>
  <c r="X171" i="1"/>
  <c r="AC171" i="1"/>
  <c r="O222" i="1"/>
  <c r="P222" i="1" s="1"/>
  <c r="V222" i="1" s="1"/>
  <c r="U172" i="1"/>
  <c r="AE171" i="1"/>
  <c r="Y171" i="1"/>
  <c r="AD171" i="1"/>
  <c r="U219" i="1"/>
  <c r="AE218" i="1"/>
  <c r="Y218" i="1"/>
  <c r="AD218" i="1"/>
  <c r="AH88" i="1"/>
  <c r="Q91" i="1"/>
  <c r="R88" i="1"/>
  <c r="Z88" i="1"/>
  <c r="AH87" i="1"/>
  <c r="Q90" i="1"/>
  <c r="Q92" i="1"/>
  <c r="R89" i="1"/>
  <c r="AH89" i="1"/>
  <c r="Z89" i="1"/>
  <c r="Q47" i="1"/>
  <c r="R44" i="1"/>
  <c r="H75" i="1"/>
  <c r="AA74" i="1"/>
  <c r="Q45" i="1"/>
  <c r="R42" i="1"/>
  <c r="N227" i="1"/>
  <c r="AB63" i="1"/>
  <c r="AB14" i="1"/>
  <c r="U319" i="1"/>
  <c r="AE318" i="1"/>
  <c r="Y318" i="1"/>
  <c r="AD318" i="1"/>
  <c r="W318" i="1"/>
  <c r="X318" i="1"/>
  <c r="AC318" i="1"/>
  <c r="E370" i="1"/>
  <c r="AB370" i="1" s="1"/>
  <c r="AA321" i="1"/>
  <c r="G322" i="1"/>
  <c r="F321" i="1"/>
  <c r="G370" i="1"/>
  <c r="AA369" i="1"/>
  <c r="AB321" i="1"/>
  <c r="E322" i="1"/>
  <c r="F369" i="1"/>
  <c r="J269" i="1"/>
  <c r="F271" i="1"/>
  <c r="AA223" i="1"/>
  <c r="G224" i="1"/>
  <c r="AB222" i="1"/>
  <c r="E223" i="1"/>
  <c r="AA274" i="1"/>
  <c r="G275" i="1"/>
  <c r="O273" i="1"/>
  <c r="P273" i="1" s="1"/>
  <c r="V273" i="1" s="1"/>
  <c r="E271" i="1"/>
  <c r="AC270" i="1"/>
  <c r="AD270" i="1"/>
  <c r="AB270" i="1"/>
  <c r="G174" i="1"/>
  <c r="AA173" i="1"/>
  <c r="E175" i="1"/>
  <c r="AB174" i="1"/>
  <c r="J173" i="1"/>
  <c r="AI173" i="1" s="1"/>
  <c r="F124" i="1"/>
  <c r="J125" i="1"/>
  <c r="G124" i="1"/>
  <c r="AA123" i="1"/>
  <c r="E127" i="1"/>
  <c r="AB126" i="1"/>
  <c r="N64" i="1"/>
  <c r="N15" i="1"/>
  <c r="L17" i="1"/>
  <c r="L66" i="1"/>
  <c r="J64" i="1"/>
  <c r="AI64" i="1" s="1"/>
  <c r="J15" i="1"/>
  <c r="AI15" i="1" s="1"/>
  <c r="L174" i="1" l="1"/>
  <c r="L125" i="1"/>
  <c r="AI125" i="1"/>
  <c r="L370" i="1"/>
  <c r="L272" i="1"/>
  <c r="L223" i="1"/>
  <c r="L321" i="1"/>
  <c r="AC368" i="1"/>
  <c r="X368" i="1"/>
  <c r="W368" i="1"/>
  <c r="AD368" i="1"/>
  <c r="U369" i="1"/>
  <c r="AE368" i="1"/>
  <c r="Y368" i="1"/>
  <c r="P15" i="1"/>
  <c r="V15" i="1" s="1"/>
  <c r="O16" i="1"/>
  <c r="Q46" i="1"/>
  <c r="R46" i="1" s="1"/>
  <c r="P125" i="1"/>
  <c r="V125" i="1" s="1"/>
  <c r="O126" i="1"/>
  <c r="P320" i="1"/>
  <c r="V320" i="1" s="1"/>
  <c r="O321" i="1"/>
  <c r="U125" i="1"/>
  <c r="AD124" i="1"/>
  <c r="Y124" i="1"/>
  <c r="AE124" i="1"/>
  <c r="AI269" i="1"/>
  <c r="P173" i="1"/>
  <c r="V173" i="1" s="1"/>
  <c r="O174" i="1"/>
  <c r="J222" i="1"/>
  <c r="AI221" i="1"/>
  <c r="Z90" i="1"/>
  <c r="AC124" i="1"/>
  <c r="X124" i="1"/>
  <c r="W124" i="1"/>
  <c r="P369" i="1"/>
  <c r="V369" i="1" s="1"/>
  <c r="O370" i="1"/>
  <c r="F223" i="1"/>
  <c r="F174" i="1"/>
  <c r="F16" i="1"/>
  <c r="F65" i="1"/>
  <c r="W271" i="1"/>
  <c r="X271" i="1"/>
  <c r="U173" i="1"/>
  <c r="AE172" i="1"/>
  <c r="Y172" i="1"/>
  <c r="AD172" i="1"/>
  <c r="W219" i="1"/>
  <c r="X219" i="1"/>
  <c r="AC219" i="1"/>
  <c r="AE219" i="1"/>
  <c r="U220" i="1"/>
  <c r="Y219" i="1"/>
  <c r="AD219" i="1"/>
  <c r="AH90" i="1"/>
  <c r="Z91" i="1"/>
  <c r="Q93" i="1"/>
  <c r="R90" i="1"/>
  <c r="R91" i="1"/>
  <c r="AH91" i="1"/>
  <c r="Q94" i="1"/>
  <c r="W172" i="1"/>
  <c r="X172" i="1"/>
  <c r="AC172" i="1"/>
  <c r="AE271" i="1"/>
  <c r="U272" i="1"/>
  <c r="Y271" i="1"/>
  <c r="O223" i="1"/>
  <c r="P223" i="1" s="1"/>
  <c r="V223" i="1" s="1"/>
  <c r="Q95" i="1"/>
  <c r="R92" i="1"/>
  <c r="AH92" i="1"/>
  <c r="Z92" i="1"/>
  <c r="Q48" i="1"/>
  <c r="R45" i="1"/>
  <c r="R47" i="1"/>
  <c r="H76" i="1"/>
  <c r="AA75" i="1"/>
  <c r="N228" i="1"/>
  <c r="AB64" i="1"/>
  <c r="AB15" i="1"/>
  <c r="AE319" i="1"/>
  <c r="U320" i="1"/>
  <c r="Y319" i="1"/>
  <c r="AD319" i="1"/>
  <c r="W319" i="1"/>
  <c r="X319" i="1"/>
  <c r="AC319" i="1"/>
  <c r="AB322" i="1"/>
  <c r="E323" i="1"/>
  <c r="F322" i="1"/>
  <c r="G323" i="1"/>
  <c r="AA322" i="1"/>
  <c r="F370" i="1"/>
  <c r="G371" i="1"/>
  <c r="AA370" i="1"/>
  <c r="E371" i="1"/>
  <c r="AB371" i="1" s="1"/>
  <c r="J270" i="1"/>
  <c r="F272" i="1"/>
  <c r="G225" i="1"/>
  <c r="AA224" i="1"/>
  <c r="AB271" i="1"/>
  <c r="AD271" i="1"/>
  <c r="E272" i="1"/>
  <c r="AC271" i="1"/>
  <c r="O274" i="1"/>
  <c r="P274" i="1" s="1"/>
  <c r="V274" i="1" s="1"/>
  <c r="E224" i="1"/>
  <c r="AB223" i="1"/>
  <c r="AA275" i="1"/>
  <c r="G276" i="1"/>
  <c r="AB175" i="1"/>
  <c r="E176" i="1"/>
  <c r="J174" i="1"/>
  <c r="AI174" i="1" s="1"/>
  <c r="AA174" i="1"/>
  <c r="G175" i="1"/>
  <c r="J126" i="1"/>
  <c r="E128" i="1"/>
  <c r="AB127" i="1"/>
  <c r="F125" i="1"/>
  <c r="G125" i="1"/>
  <c r="AA124" i="1"/>
  <c r="N65" i="1"/>
  <c r="N16" i="1"/>
  <c r="L18" i="1"/>
  <c r="L67" i="1"/>
  <c r="J65" i="1"/>
  <c r="AI65" i="1" s="1"/>
  <c r="J16" i="1"/>
  <c r="AI16" i="1" s="1"/>
  <c r="L224" i="1" l="1"/>
  <c r="L273" i="1"/>
  <c r="L371" i="1"/>
  <c r="L126" i="1"/>
  <c r="L322" i="1"/>
  <c r="L175" i="1"/>
  <c r="AI270" i="1"/>
  <c r="J223" i="1"/>
  <c r="AI222" i="1"/>
  <c r="P174" i="1"/>
  <c r="V174" i="1" s="1"/>
  <c r="O175" i="1"/>
  <c r="P126" i="1"/>
  <c r="V126" i="1" s="1"/>
  <c r="O127" i="1"/>
  <c r="AC125" i="1"/>
  <c r="W125" i="1"/>
  <c r="X125" i="1"/>
  <c r="U126" i="1"/>
  <c r="AE125" i="1"/>
  <c r="AD125" i="1"/>
  <c r="Y125" i="1"/>
  <c r="AC369" i="1"/>
  <c r="W369" i="1"/>
  <c r="X369" i="1"/>
  <c r="P321" i="1"/>
  <c r="V321" i="1" s="1"/>
  <c r="O322" i="1"/>
  <c r="Q49" i="1"/>
  <c r="Z93" i="1"/>
  <c r="P370" i="1"/>
  <c r="V370" i="1" s="1"/>
  <c r="O371" i="1"/>
  <c r="AD369" i="1"/>
  <c r="AE369" i="1"/>
  <c r="U370" i="1"/>
  <c r="Y369" i="1"/>
  <c r="P16" i="1"/>
  <c r="V16" i="1" s="1"/>
  <c r="O17" i="1"/>
  <c r="F224" i="1"/>
  <c r="F175" i="1"/>
  <c r="F66" i="1"/>
  <c r="F17" i="1"/>
  <c r="W272" i="1"/>
  <c r="X272" i="1"/>
  <c r="U174" i="1"/>
  <c r="AE173" i="1"/>
  <c r="Y173" i="1"/>
  <c r="AD173" i="1"/>
  <c r="U273" i="1"/>
  <c r="AE272" i="1"/>
  <c r="Y272" i="1"/>
  <c r="U221" i="1"/>
  <c r="AE220" i="1"/>
  <c r="Y220" i="1"/>
  <c r="AD220" i="1"/>
  <c r="AH94" i="1"/>
  <c r="Q97" i="1"/>
  <c r="R94" i="1"/>
  <c r="O224" i="1"/>
  <c r="P224" i="1" s="1"/>
  <c r="V224" i="1" s="1"/>
  <c r="R93" i="1"/>
  <c r="W220" i="1"/>
  <c r="X220" i="1"/>
  <c r="AC220" i="1"/>
  <c r="Z94" i="1"/>
  <c r="Q96" i="1"/>
  <c r="Q99" i="1" s="1"/>
  <c r="AH93" i="1"/>
  <c r="W173" i="1"/>
  <c r="X173" i="1"/>
  <c r="AC173" i="1"/>
  <c r="Q98" i="1"/>
  <c r="R95" i="1"/>
  <c r="AH95" i="1"/>
  <c r="Z95" i="1"/>
  <c r="H77" i="1"/>
  <c r="AA76" i="1"/>
  <c r="R48" i="1"/>
  <c r="R49" i="1"/>
  <c r="N229" i="1"/>
  <c r="AB65" i="1"/>
  <c r="AB16" i="1"/>
  <c r="U321" i="1"/>
  <c r="AE320" i="1"/>
  <c r="Y320" i="1"/>
  <c r="AD320" i="1"/>
  <c r="W320" i="1"/>
  <c r="X320" i="1"/>
  <c r="AC320" i="1"/>
  <c r="G324" i="1"/>
  <c r="AA323" i="1"/>
  <c r="F323" i="1"/>
  <c r="F371" i="1"/>
  <c r="G372" i="1"/>
  <c r="AA371" i="1"/>
  <c r="E324" i="1"/>
  <c r="AB323" i="1"/>
  <c r="E372" i="1"/>
  <c r="AB372" i="1" s="1"/>
  <c r="J271" i="1"/>
  <c r="E273" i="1"/>
  <c r="AD272" i="1"/>
  <c r="AC272" i="1"/>
  <c r="AB272" i="1"/>
  <c r="F273" i="1"/>
  <c r="E225" i="1"/>
  <c r="AB224" i="1"/>
  <c r="G226" i="1"/>
  <c r="AA225" i="1"/>
  <c r="G277" i="1"/>
  <c r="AA276" i="1"/>
  <c r="O275" i="1"/>
  <c r="P275" i="1" s="1"/>
  <c r="V275" i="1" s="1"/>
  <c r="E177" i="1"/>
  <c r="AB176" i="1"/>
  <c r="AA175" i="1"/>
  <c r="G176" i="1"/>
  <c r="J175" i="1"/>
  <c r="AI175" i="1" s="1"/>
  <c r="G126" i="1"/>
  <c r="AA125" i="1"/>
  <c r="J127" i="1"/>
  <c r="E129" i="1"/>
  <c r="AB128" i="1"/>
  <c r="F126" i="1"/>
  <c r="N66" i="1"/>
  <c r="N17" i="1"/>
  <c r="L19" i="1"/>
  <c r="L68" i="1"/>
  <c r="J66" i="1"/>
  <c r="AI66" i="1" s="1"/>
  <c r="J17" i="1"/>
  <c r="AI17" i="1" s="1"/>
  <c r="L323" i="1" l="1"/>
  <c r="L127" i="1"/>
  <c r="AI127" i="1" s="1"/>
  <c r="L372" i="1"/>
  <c r="AI126" i="1"/>
  <c r="L274" i="1"/>
  <c r="L176" i="1"/>
  <c r="L225" i="1"/>
  <c r="Z99" i="1"/>
  <c r="AH99" i="1"/>
  <c r="R99" i="1"/>
  <c r="R50" i="1"/>
  <c r="Z50" i="1"/>
  <c r="P17" i="1"/>
  <c r="V17" i="1" s="1"/>
  <c r="O18" i="1"/>
  <c r="P371" i="1"/>
  <c r="V371" i="1" s="1"/>
  <c r="O372" i="1"/>
  <c r="P322" i="1"/>
  <c r="V322" i="1" s="1"/>
  <c r="O323" i="1"/>
  <c r="AC126" i="1"/>
  <c r="W126" i="1"/>
  <c r="X126" i="1"/>
  <c r="P175" i="1"/>
  <c r="V175" i="1" s="1"/>
  <c r="O176" i="1"/>
  <c r="U371" i="1"/>
  <c r="AD370" i="1"/>
  <c r="AE370" i="1"/>
  <c r="Y370" i="1"/>
  <c r="AI271" i="1"/>
  <c r="W370" i="1"/>
  <c r="AC370" i="1"/>
  <c r="X370" i="1"/>
  <c r="J224" i="1"/>
  <c r="AI223" i="1"/>
  <c r="Z96" i="1"/>
  <c r="P127" i="1"/>
  <c r="V127" i="1" s="1"/>
  <c r="O128" i="1"/>
  <c r="U127" i="1"/>
  <c r="AE126" i="1"/>
  <c r="Y126" i="1"/>
  <c r="AD126" i="1"/>
  <c r="F225" i="1"/>
  <c r="F176" i="1"/>
  <c r="F18" i="1"/>
  <c r="F67" i="1"/>
  <c r="W221" i="1"/>
  <c r="X221" i="1"/>
  <c r="AC221" i="1"/>
  <c r="R97" i="1"/>
  <c r="AH97" i="1"/>
  <c r="U274" i="1"/>
  <c r="AE273" i="1"/>
  <c r="Y273" i="1"/>
  <c r="W174" i="1"/>
  <c r="X174" i="1"/>
  <c r="AC174" i="1"/>
  <c r="R96" i="1"/>
  <c r="AH96" i="1"/>
  <c r="Z97" i="1"/>
  <c r="U175" i="1"/>
  <c r="AE174" i="1"/>
  <c r="Y174" i="1"/>
  <c r="AD174" i="1"/>
  <c r="W273" i="1"/>
  <c r="X273" i="1"/>
  <c r="O225" i="1"/>
  <c r="P225" i="1" s="1"/>
  <c r="V225" i="1" s="1"/>
  <c r="U222" i="1"/>
  <c r="AE221" i="1"/>
  <c r="Y221" i="1"/>
  <c r="AD221" i="1"/>
  <c r="R98" i="1"/>
  <c r="AH98" i="1"/>
  <c r="Z98" i="1"/>
  <c r="H78" i="1"/>
  <c r="AA77" i="1"/>
  <c r="N230" i="1"/>
  <c r="AB66" i="1"/>
  <c r="AB17" i="1"/>
  <c r="W321" i="1"/>
  <c r="X321" i="1"/>
  <c r="AC321" i="1"/>
  <c r="U322" i="1"/>
  <c r="AE321" i="1"/>
  <c r="Y321" i="1"/>
  <c r="AD321" i="1"/>
  <c r="E373" i="1"/>
  <c r="AB373" i="1" s="1"/>
  <c r="E325" i="1"/>
  <c r="AB324" i="1"/>
  <c r="F372" i="1"/>
  <c r="F324" i="1"/>
  <c r="AA372" i="1"/>
  <c r="G373" i="1"/>
  <c r="G325" i="1"/>
  <c r="AA324" i="1"/>
  <c r="J272" i="1"/>
  <c r="F274" i="1"/>
  <c r="AA277" i="1"/>
  <c r="G278" i="1"/>
  <c r="E226" i="1"/>
  <c r="AB225" i="1"/>
  <c r="O276" i="1"/>
  <c r="P276" i="1" s="1"/>
  <c r="V276" i="1" s="1"/>
  <c r="AA226" i="1"/>
  <c r="G227" i="1"/>
  <c r="AC273" i="1"/>
  <c r="E274" i="1"/>
  <c r="AB273" i="1"/>
  <c r="AD273" i="1"/>
  <c r="J176" i="1"/>
  <c r="AA176" i="1"/>
  <c r="G177" i="1"/>
  <c r="AB177" i="1"/>
  <c r="E178" i="1"/>
  <c r="AB129" i="1"/>
  <c r="E130" i="1"/>
  <c r="F127" i="1"/>
  <c r="J128" i="1"/>
  <c r="AA126" i="1"/>
  <c r="G127" i="1"/>
  <c r="N67" i="1"/>
  <c r="N18" i="1"/>
  <c r="L20" i="1"/>
  <c r="L69" i="1"/>
  <c r="J67" i="1"/>
  <c r="AI67" i="1" s="1"/>
  <c r="J18" i="1"/>
  <c r="AI18" i="1" s="1"/>
  <c r="L177" i="1" l="1"/>
  <c r="L275" i="1"/>
  <c r="L373" i="1"/>
  <c r="L128" i="1"/>
  <c r="AI128" i="1" s="1"/>
  <c r="L226" i="1"/>
  <c r="L324" i="1"/>
  <c r="P128" i="1"/>
  <c r="V128" i="1" s="1"/>
  <c r="O129" i="1"/>
  <c r="J225" i="1"/>
  <c r="AI224" i="1"/>
  <c r="P323" i="1"/>
  <c r="V323" i="1" s="1"/>
  <c r="O324" i="1"/>
  <c r="AE127" i="1"/>
  <c r="U128" i="1"/>
  <c r="Y127" i="1"/>
  <c r="AD127" i="1"/>
  <c r="AC371" i="1"/>
  <c r="W371" i="1"/>
  <c r="X371" i="1"/>
  <c r="P372" i="1"/>
  <c r="V372" i="1" s="1"/>
  <c r="O373" i="1"/>
  <c r="P176" i="1"/>
  <c r="V176" i="1" s="1"/>
  <c r="O177" i="1"/>
  <c r="AE371" i="1"/>
  <c r="U372" i="1"/>
  <c r="AD371" i="1"/>
  <c r="Y371" i="1"/>
  <c r="AI272" i="1"/>
  <c r="P18" i="1"/>
  <c r="V18" i="1" s="1"/>
  <c r="O19" i="1"/>
  <c r="AC127" i="1"/>
  <c r="W127" i="1"/>
  <c r="X127" i="1"/>
  <c r="AI176" i="1"/>
  <c r="F177" i="1"/>
  <c r="F226" i="1"/>
  <c r="F68" i="1"/>
  <c r="F19" i="1"/>
  <c r="O226" i="1"/>
  <c r="P226" i="1" s="1"/>
  <c r="V226" i="1" s="1"/>
  <c r="W274" i="1"/>
  <c r="X274" i="1"/>
  <c r="U223" i="1"/>
  <c r="AE222" i="1"/>
  <c r="Y222" i="1"/>
  <c r="AD222" i="1"/>
  <c r="W175" i="1"/>
  <c r="X175" i="1"/>
  <c r="AC175" i="1"/>
  <c r="AE274" i="1"/>
  <c r="U275" i="1"/>
  <c r="Y274" i="1"/>
  <c r="U176" i="1"/>
  <c r="AE175" i="1"/>
  <c r="Y175" i="1"/>
  <c r="AD175" i="1"/>
  <c r="W222" i="1"/>
  <c r="X222" i="1"/>
  <c r="AC222" i="1"/>
  <c r="H79" i="1"/>
  <c r="AA78" i="1"/>
  <c r="N231" i="1"/>
  <c r="AB67" i="1"/>
  <c r="AB18" i="1"/>
  <c r="AE322" i="1"/>
  <c r="U323" i="1"/>
  <c r="Y322" i="1"/>
  <c r="AD322" i="1"/>
  <c r="W322" i="1"/>
  <c r="X322" i="1"/>
  <c r="AC322" i="1"/>
  <c r="AB325" i="1"/>
  <c r="E326" i="1"/>
  <c r="AA325" i="1"/>
  <c r="G326" i="1"/>
  <c r="F325" i="1"/>
  <c r="AA373" i="1"/>
  <c r="G374" i="1"/>
  <c r="F373" i="1"/>
  <c r="E374" i="1"/>
  <c r="AB374" i="1" s="1"/>
  <c r="J273" i="1"/>
  <c r="O277" i="1"/>
  <c r="P277" i="1" s="1"/>
  <c r="V277" i="1" s="1"/>
  <c r="AC274" i="1"/>
  <c r="AB274" i="1"/>
  <c r="AD274" i="1"/>
  <c r="E275" i="1"/>
  <c r="AA278" i="1"/>
  <c r="G279" i="1"/>
  <c r="F275" i="1"/>
  <c r="G228" i="1"/>
  <c r="AA227" i="1"/>
  <c r="AB226" i="1"/>
  <c r="E227" i="1"/>
  <c r="G178" i="1"/>
  <c r="AA177" i="1"/>
  <c r="J177" i="1"/>
  <c r="AI177" i="1" s="1"/>
  <c r="E179" i="1"/>
  <c r="AB178" i="1"/>
  <c r="F128" i="1"/>
  <c r="J129" i="1"/>
  <c r="AB130" i="1"/>
  <c r="E131" i="1"/>
  <c r="AA127" i="1"/>
  <c r="G128" i="1"/>
  <c r="N68" i="1"/>
  <c r="N19" i="1"/>
  <c r="L21" i="1"/>
  <c r="L70" i="1"/>
  <c r="J68" i="1"/>
  <c r="AI68" i="1" s="1"/>
  <c r="J19" i="1"/>
  <c r="AI19" i="1" s="1"/>
  <c r="L129" i="1" l="1"/>
  <c r="L374" i="1"/>
  <c r="L227" i="1"/>
  <c r="L276" i="1"/>
  <c r="AI129" i="1"/>
  <c r="L325" i="1"/>
  <c r="L178" i="1"/>
  <c r="P373" i="1"/>
  <c r="V373" i="1" s="1"/>
  <c r="O374" i="1"/>
  <c r="AD372" i="1"/>
  <c r="U373" i="1"/>
  <c r="Y372" i="1"/>
  <c r="AE372" i="1"/>
  <c r="P324" i="1"/>
  <c r="V324" i="1" s="1"/>
  <c r="O325" i="1"/>
  <c r="AI273" i="1"/>
  <c r="AC128" i="1"/>
  <c r="W128" i="1"/>
  <c r="X128" i="1"/>
  <c r="X372" i="1"/>
  <c r="W372" i="1"/>
  <c r="AC372" i="1"/>
  <c r="J226" i="1"/>
  <c r="AI225" i="1"/>
  <c r="P129" i="1"/>
  <c r="V129" i="1" s="1"/>
  <c r="O130" i="1"/>
  <c r="P19" i="1"/>
  <c r="V19" i="1" s="1"/>
  <c r="O20" i="1"/>
  <c r="P177" i="1"/>
  <c r="V177" i="1" s="1"/>
  <c r="O178" i="1"/>
  <c r="U129" i="1"/>
  <c r="AD128" i="1"/>
  <c r="AE128" i="1"/>
  <c r="Y128" i="1"/>
  <c r="F227" i="1"/>
  <c r="F178" i="1"/>
  <c r="F20" i="1"/>
  <c r="F69" i="1"/>
  <c r="W176" i="1"/>
  <c r="X176" i="1"/>
  <c r="AC176" i="1"/>
  <c r="U276" i="1"/>
  <c r="AE275" i="1"/>
  <c r="Y275" i="1"/>
  <c r="W275" i="1"/>
  <c r="X275" i="1"/>
  <c r="O227" i="1"/>
  <c r="P227" i="1" s="1"/>
  <c r="V227" i="1" s="1"/>
  <c r="U177" i="1"/>
  <c r="AE176" i="1"/>
  <c r="Y176" i="1"/>
  <c r="AD176" i="1"/>
  <c r="U224" i="1"/>
  <c r="AE223" i="1"/>
  <c r="Y223" i="1"/>
  <c r="AD223" i="1"/>
  <c r="W223" i="1"/>
  <c r="X223" i="1"/>
  <c r="AC223" i="1"/>
  <c r="H80" i="1"/>
  <c r="AA79" i="1"/>
  <c r="N232" i="1"/>
  <c r="AB68" i="1"/>
  <c r="AB19" i="1"/>
  <c r="U324" i="1"/>
  <c r="AE323" i="1"/>
  <c r="Y323" i="1"/>
  <c r="AD323" i="1"/>
  <c r="W323" i="1"/>
  <c r="X323" i="1"/>
  <c r="AC323" i="1"/>
  <c r="E375" i="1"/>
  <c r="AB375" i="1" s="1"/>
  <c r="G327" i="1"/>
  <c r="AA326" i="1"/>
  <c r="F326" i="1"/>
  <c r="F374" i="1"/>
  <c r="G375" i="1"/>
  <c r="AA374" i="1"/>
  <c r="E327" i="1"/>
  <c r="AB326" i="1"/>
  <c r="J274" i="1"/>
  <c r="F276" i="1"/>
  <c r="G229" i="1"/>
  <c r="AA228" i="1"/>
  <c r="O278" i="1"/>
  <c r="P278" i="1" s="1"/>
  <c r="V278" i="1" s="1"/>
  <c r="AA279" i="1"/>
  <c r="G280" i="1"/>
  <c r="E276" i="1"/>
  <c r="AD275" i="1"/>
  <c r="AB275" i="1"/>
  <c r="AC275" i="1"/>
  <c r="E228" i="1"/>
  <c r="AB227" i="1"/>
  <c r="G179" i="1"/>
  <c r="AA178" i="1"/>
  <c r="AB179" i="1"/>
  <c r="E180" i="1"/>
  <c r="J178" i="1"/>
  <c r="AI178" i="1" s="1"/>
  <c r="E132" i="1"/>
  <c r="AB131" i="1"/>
  <c r="AA128" i="1"/>
  <c r="G129" i="1"/>
  <c r="J130" i="1"/>
  <c r="F129" i="1"/>
  <c r="N69" i="1"/>
  <c r="N20" i="1"/>
  <c r="L22" i="1"/>
  <c r="L71" i="1"/>
  <c r="J69" i="1"/>
  <c r="AI69" i="1" s="1"/>
  <c r="J20" i="1"/>
  <c r="AI20" i="1" s="1"/>
  <c r="L277" i="1" l="1"/>
  <c r="AI130" i="1"/>
  <c r="L228" i="1"/>
  <c r="L326" i="1"/>
  <c r="L375" i="1"/>
  <c r="L179" i="1"/>
  <c r="L130" i="1"/>
  <c r="P20" i="1"/>
  <c r="V20" i="1" s="1"/>
  <c r="O21" i="1"/>
  <c r="P130" i="1"/>
  <c r="V130" i="1" s="1"/>
  <c r="O131" i="1"/>
  <c r="AC373" i="1"/>
  <c r="W373" i="1"/>
  <c r="X373" i="1"/>
  <c r="AI274" i="1"/>
  <c r="AE129" i="1"/>
  <c r="Y129" i="1"/>
  <c r="AD129" i="1"/>
  <c r="U130" i="1"/>
  <c r="AC129" i="1"/>
  <c r="W129" i="1"/>
  <c r="X129" i="1"/>
  <c r="J227" i="1"/>
  <c r="AI226" i="1"/>
  <c r="P374" i="1"/>
  <c r="V374" i="1" s="1"/>
  <c r="O375" i="1"/>
  <c r="P178" i="1"/>
  <c r="V178" i="1" s="1"/>
  <c r="O179" i="1"/>
  <c r="P325" i="1"/>
  <c r="V325" i="1" s="1"/>
  <c r="O326" i="1"/>
  <c r="AD373" i="1"/>
  <c r="AE373" i="1"/>
  <c r="Y373" i="1"/>
  <c r="U374" i="1"/>
  <c r="F179" i="1"/>
  <c r="F228" i="1"/>
  <c r="F70" i="1"/>
  <c r="F21" i="1"/>
  <c r="O228" i="1"/>
  <c r="P228" i="1" s="1"/>
  <c r="V228" i="1" s="1"/>
  <c r="W276" i="1"/>
  <c r="X276" i="1"/>
  <c r="W177" i="1"/>
  <c r="X177" i="1"/>
  <c r="AC177" i="1"/>
  <c r="U178" i="1"/>
  <c r="AE177" i="1"/>
  <c r="Y177" i="1"/>
  <c r="AD177" i="1"/>
  <c r="U225" i="1"/>
  <c r="AE224" i="1"/>
  <c r="Y224" i="1"/>
  <c r="AD224" i="1"/>
  <c r="U277" i="1"/>
  <c r="AE276" i="1"/>
  <c r="Y276" i="1"/>
  <c r="W224" i="1"/>
  <c r="X224" i="1"/>
  <c r="AC224" i="1"/>
  <c r="H81" i="1"/>
  <c r="AA80" i="1"/>
  <c r="N233" i="1"/>
  <c r="AB69" i="1"/>
  <c r="AB20" i="1"/>
  <c r="W324" i="1"/>
  <c r="X324" i="1"/>
  <c r="AC324" i="1"/>
  <c r="U325" i="1"/>
  <c r="AE324" i="1"/>
  <c r="Y324" i="1"/>
  <c r="AD324" i="1"/>
  <c r="G376" i="1"/>
  <c r="AA375" i="1"/>
  <c r="F327" i="1"/>
  <c r="F375" i="1"/>
  <c r="G328" i="1"/>
  <c r="AA327" i="1"/>
  <c r="E376" i="1"/>
  <c r="AB376" i="1" s="1"/>
  <c r="AB327" i="1"/>
  <c r="E328" i="1"/>
  <c r="J275" i="1"/>
  <c r="E229" i="1"/>
  <c r="AB228" i="1"/>
  <c r="F277" i="1"/>
  <c r="O279" i="1"/>
  <c r="P279" i="1" s="1"/>
  <c r="V279" i="1" s="1"/>
  <c r="E277" i="1"/>
  <c r="AD276" i="1"/>
  <c r="AC276" i="1"/>
  <c r="AB276" i="1"/>
  <c r="G281" i="1"/>
  <c r="AA280" i="1"/>
  <c r="AA229" i="1"/>
  <c r="G230" i="1"/>
  <c r="G180" i="1"/>
  <c r="AA179" i="1"/>
  <c r="J179" i="1"/>
  <c r="E181" i="1"/>
  <c r="AB180" i="1"/>
  <c r="J131" i="1"/>
  <c r="G130" i="1"/>
  <c r="AA129" i="1"/>
  <c r="AB132" i="1"/>
  <c r="E133" i="1"/>
  <c r="F130" i="1"/>
  <c r="N70" i="1"/>
  <c r="N21" i="1"/>
  <c r="L23" i="1"/>
  <c r="L72" i="1"/>
  <c r="J70" i="1"/>
  <c r="AI70" i="1" s="1"/>
  <c r="J21" i="1"/>
  <c r="AI21" i="1" s="1"/>
  <c r="L376" i="1" l="1"/>
  <c r="L327" i="1"/>
  <c r="L180" i="1"/>
  <c r="L229" i="1"/>
  <c r="L131" i="1"/>
  <c r="L278" i="1"/>
  <c r="P179" i="1"/>
  <c r="V179" i="1" s="1"/>
  <c r="O180" i="1"/>
  <c r="AC130" i="1"/>
  <c r="X130" i="1"/>
  <c r="W130" i="1"/>
  <c r="AC374" i="1"/>
  <c r="W374" i="1"/>
  <c r="X374" i="1"/>
  <c r="P375" i="1"/>
  <c r="V375" i="1" s="1"/>
  <c r="O376" i="1"/>
  <c r="P131" i="1"/>
  <c r="V131" i="1" s="1"/>
  <c r="O132" i="1"/>
  <c r="AD374" i="1"/>
  <c r="U375" i="1"/>
  <c r="AE374" i="1"/>
  <c r="Y374" i="1"/>
  <c r="AD130" i="1"/>
  <c r="U131" i="1"/>
  <c r="AE130" i="1"/>
  <c r="Y130" i="1"/>
  <c r="AI275" i="1"/>
  <c r="AI179" i="1"/>
  <c r="P21" i="1"/>
  <c r="V21" i="1" s="1"/>
  <c r="O22" i="1"/>
  <c r="J228" i="1"/>
  <c r="AI227" i="1"/>
  <c r="P326" i="1"/>
  <c r="V326" i="1" s="1"/>
  <c r="O327" i="1"/>
  <c r="U179" i="1"/>
  <c r="W179" i="1" s="1"/>
  <c r="F229" i="1"/>
  <c r="F180" i="1"/>
  <c r="F22" i="1"/>
  <c r="F71" i="1"/>
  <c r="AD178" i="1"/>
  <c r="Y178" i="1"/>
  <c r="W277" i="1"/>
  <c r="X277" i="1"/>
  <c r="U278" i="1"/>
  <c r="AE277" i="1"/>
  <c r="Y277" i="1"/>
  <c r="W178" i="1"/>
  <c r="X178" i="1"/>
  <c r="AC178" i="1"/>
  <c r="W225" i="1"/>
  <c r="X225" i="1"/>
  <c r="AC225" i="1"/>
  <c r="AE225" i="1"/>
  <c r="U226" i="1"/>
  <c r="Y225" i="1"/>
  <c r="AD225" i="1"/>
  <c r="O229" i="1"/>
  <c r="P229" i="1" s="1"/>
  <c r="V229" i="1" s="1"/>
  <c r="AE178" i="1"/>
  <c r="H82" i="1"/>
  <c r="AA81" i="1"/>
  <c r="N234" i="1"/>
  <c r="AB70" i="1"/>
  <c r="AB21" i="1"/>
  <c r="W325" i="1"/>
  <c r="X325" i="1"/>
  <c r="AC325" i="1"/>
  <c r="U326" i="1"/>
  <c r="AE325" i="1"/>
  <c r="Y325" i="1"/>
  <c r="AD325" i="1"/>
  <c r="F328" i="1"/>
  <c r="AA328" i="1"/>
  <c r="G329" i="1"/>
  <c r="G377" i="1"/>
  <c r="AA376" i="1"/>
  <c r="AB328" i="1"/>
  <c r="E329" i="1"/>
  <c r="F376" i="1"/>
  <c r="E377" i="1"/>
  <c r="AB377" i="1" s="1"/>
  <c r="J276" i="1"/>
  <c r="E230" i="1"/>
  <c r="AB229" i="1"/>
  <c r="AA230" i="1"/>
  <c r="G231" i="1"/>
  <c r="AC277" i="1"/>
  <c r="AB277" i="1"/>
  <c r="AD277" i="1"/>
  <c r="E278" i="1"/>
  <c r="O280" i="1"/>
  <c r="P280" i="1" s="1"/>
  <c r="V280" i="1" s="1"/>
  <c r="AA281" i="1"/>
  <c r="G282" i="1"/>
  <c r="F278" i="1"/>
  <c r="AB181" i="1"/>
  <c r="E182" i="1"/>
  <c r="J180" i="1"/>
  <c r="AI180" i="1" s="1"/>
  <c r="AA180" i="1"/>
  <c r="G181" i="1"/>
  <c r="F131" i="1"/>
  <c r="AB133" i="1"/>
  <c r="E134" i="1"/>
  <c r="AA130" i="1"/>
  <c r="G131" i="1"/>
  <c r="J132" i="1"/>
  <c r="N71" i="1"/>
  <c r="N22" i="1"/>
  <c r="L24" i="1"/>
  <c r="L73" i="1"/>
  <c r="J71" i="1"/>
  <c r="AI71" i="1" s="1"/>
  <c r="J22" i="1"/>
  <c r="AI22" i="1" s="1"/>
  <c r="AH49" i="1"/>
  <c r="AA49" i="1"/>
  <c r="Z49" i="1"/>
  <c r="AH48" i="1"/>
  <c r="AA48" i="1"/>
  <c r="AA47" i="1"/>
  <c r="AH46" i="1"/>
  <c r="AA46" i="1"/>
  <c r="Z46" i="1"/>
  <c r="AH45" i="1"/>
  <c r="AA45" i="1"/>
  <c r="AA44" i="1"/>
  <c r="AH43" i="1"/>
  <c r="AA43" i="1"/>
  <c r="Z43" i="1"/>
  <c r="AH42" i="1"/>
  <c r="AA42" i="1"/>
  <c r="AA41" i="1"/>
  <c r="AH40" i="1"/>
  <c r="AA40" i="1"/>
  <c r="Z40" i="1"/>
  <c r="AH39" i="1"/>
  <c r="AA39" i="1"/>
  <c r="AA38" i="1"/>
  <c r="AH37" i="1"/>
  <c r="AA37" i="1"/>
  <c r="Z37" i="1"/>
  <c r="AH36" i="1"/>
  <c r="AA36" i="1"/>
  <c r="AH5" i="1"/>
  <c r="AH6" i="1"/>
  <c r="AH7" i="1"/>
  <c r="AH4" i="1"/>
  <c r="Z5" i="1"/>
  <c r="Z6" i="1"/>
  <c r="Z7" i="1"/>
  <c r="Z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" i="1"/>
  <c r="AA4" i="1"/>
  <c r="AA2" i="1"/>
  <c r="AI132" i="1" l="1"/>
  <c r="L132" i="1"/>
  <c r="L230" i="1"/>
  <c r="AI131" i="1"/>
  <c r="L181" i="1"/>
  <c r="L328" i="1"/>
  <c r="L279" i="1"/>
  <c r="L377" i="1"/>
  <c r="AI276" i="1"/>
  <c r="P327" i="1"/>
  <c r="V327" i="1" s="1"/>
  <c r="O328" i="1"/>
  <c r="W375" i="1"/>
  <c r="X375" i="1"/>
  <c r="AC375" i="1"/>
  <c r="P132" i="1"/>
  <c r="V132" i="1" s="1"/>
  <c r="O133" i="1"/>
  <c r="J229" i="1"/>
  <c r="AI228" i="1"/>
  <c r="AD131" i="1"/>
  <c r="U132" i="1"/>
  <c r="AE131" i="1"/>
  <c r="Y131" i="1"/>
  <c r="P22" i="1"/>
  <c r="V22" i="1" s="1"/>
  <c r="O23" i="1"/>
  <c r="AC131" i="1"/>
  <c r="W131" i="1"/>
  <c r="X131" i="1"/>
  <c r="P376" i="1"/>
  <c r="V376" i="1" s="1"/>
  <c r="O377" i="1"/>
  <c r="P180" i="1"/>
  <c r="V180" i="1" s="1"/>
  <c r="O181" i="1"/>
  <c r="U376" i="1"/>
  <c r="AE375" i="1"/>
  <c r="Y375" i="1"/>
  <c r="AD375" i="1"/>
  <c r="AC179" i="1"/>
  <c r="X179" i="1"/>
  <c r="F230" i="1"/>
  <c r="F181" i="1"/>
  <c r="Y278" i="1"/>
  <c r="F72" i="1"/>
  <c r="F23" i="1"/>
  <c r="U279" i="1"/>
  <c r="W279" i="1" s="1"/>
  <c r="W278" i="1"/>
  <c r="X278" i="1"/>
  <c r="O230" i="1"/>
  <c r="P230" i="1" s="1"/>
  <c r="V230" i="1" s="1"/>
  <c r="AE278" i="1"/>
  <c r="U180" i="1"/>
  <c r="AE179" i="1"/>
  <c r="Y179" i="1"/>
  <c r="AD179" i="1"/>
  <c r="U227" i="1"/>
  <c r="AE226" i="1"/>
  <c r="Y226" i="1"/>
  <c r="AD226" i="1"/>
  <c r="W226" i="1"/>
  <c r="X226" i="1"/>
  <c r="AC226" i="1"/>
  <c r="H83" i="1"/>
  <c r="AA82" i="1"/>
  <c r="N235" i="1"/>
  <c r="AB71" i="1"/>
  <c r="AB22" i="1"/>
  <c r="W326" i="1"/>
  <c r="X326" i="1"/>
  <c r="AC326" i="1"/>
  <c r="U327" i="1"/>
  <c r="AE326" i="1"/>
  <c r="Y326" i="1"/>
  <c r="AD326" i="1"/>
  <c r="G330" i="1"/>
  <c r="AA329" i="1"/>
  <c r="E330" i="1"/>
  <c r="AB329" i="1"/>
  <c r="F377" i="1"/>
  <c r="F329" i="1"/>
  <c r="E378" i="1"/>
  <c r="AB378" i="1" s="1"/>
  <c r="AA377" i="1"/>
  <c r="G378" i="1"/>
  <c r="J277" i="1"/>
  <c r="F279" i="1"/>
  <c r="G283" i="1"/>
  <c r="AA282" i="1"/>
  <c r="O281" i="1"/>
  <c r="P281" i="1" s="1"/>
  <c r="V281" i="1" s="1"/>
  <c r="AB230" i="1"/>
  <c r="E231" i="1"/>
  <c r="AC278" i="1"/>
  <c r="AB278" i="1"/>
  <c r="AD278" i="1"/>
  <c r="E279" i="1"/>
  <c r="G232" i="1"/>
  <c r="AA231" i="1"/>
  <c r="G182" i="1"/>
  <c r="AA181" i="1"/>
  <c r="E183" i="1"/>
  <c r="AB182" i="1"/>
  <c r="J181" i="1"/>
  <c r="AI181" i="1" s="1"/>
  <c r="F132" i="1"/>
  <c r="J133" i="1"/>
  <c r="AA131" i="1"/>
  <c r="G132" i="1"/>
  <c r="AB134" i="1"/>
  <c r="E135" i="1"/>
  <c r="N72" i="1"/>
  <c r="N23" i="1"/>
  <c r="L25" i="1"/>
  <c r="L74" i="1"/>
  <c r="J72" i="1"/>
  <c r="AI72" i="1" s="1"/>
  <c r="J23" i="1"/>
  <c r="AI23" i="1" s="1"/>
  <c r="Z8" i="1"/>
  <c r="AH8" i="1"/>
  <c r="Z10" i="1"/>
  <c r="AH10" i="1"/>
  <c r="Z9" i="1"/>
  <c r="AH9" i="1"/>
  <c r="AC2" i="1"/>
  <c r="L329" i="1" l="1"/>
  <c r="L182" i="1"/>
  <c r="L231" i="1"/>
  <c r="L280" i="1"/>
  <c r="L378" i="1"/>
  <c r="L133" i="1"/>
  <c r="AI133" i="1" s="1"/>
  <c r="P181" i="1"/>
  <c r="V181" i="1" s="1"/>
  <c r="O182" i="1"/>
  <c r="Y132" i="1"/>
  <c r="AD132" i="1"/>
  <c r="AE132" i="1"/>
  <c r="U133" i="1"/>
  <c r="P377" i="1"/>
  <c r="V377" i="1" s="1"/>
  <c r="O378" i="1"/>
  <c r="Y376" i="1"/>
  <c r="AD376" i="1"/>
  <c r="AE376" i="1"/>
  <c r="U377" i="1"/>
  <c r="AC132" i="1"/>
  <c r="W132" i="1"/>
  <c r="X132" i="1"/>
  <c r="P328" i="1"/>
  <c r="V328" i="1" s="1"/>
  <c r="O329" i="1"/>
  <c r="AI277" i="1"/>
  <c r="J230" i="1"/>
  <c r="AI229" i="1"/>
  <c r="X376" i="1"/>
  <c r="AC376" i="1"/>
  <c r="W376" i="1"/>
  <c r="P23" i="1"/>
  <c r="V23" i="1" s="1"/>
  <c r="O24" i="1"/>
  <c r="P133" i="1"/>
  <c r="V133" i="1" s="1"/>
  <c r="O134" i="1"/>
  <c r="F182" i="1"/>
  <c r="F231" i="1"/>
  <c r="F24" i="1"/>
  <c r="F73" i="1"/>
  <c r="X279" i="1"/>
  <c r="U280" i="1"/>
  <c r="AE279" i="1"/>
  <c r="Y279" i="1"/>
  <c r="U181" i="1"/>
  <c r="AE180" i="1"/>
  <c r="Y180" i="1"/>
  <c r="AD180" i="1"/>
  <c r="W180" i="1"/>
  <c r="X180" i="1"/>
  <c r="AC180" i="1"/>
  <c r="W227" i="1"/>
  <c r="X227" i="1"/>
  <c r="AC227" i="1"/>
  <c r="U228" i="1"/>
  <c r="AE227" i="1"/>
  <c r="Y227" i="1"/>
  <c r="AD227" i="1"/>
  <c r="O231" i="1"/>
  <c r="P231" i="1" s="1"/>
  <c r="V231" i="1" s="1"/>
  <c r="H84" i="1"/>
  <c r="AA83" i="1"/>
  <c r="N236" i="1"/>
  <c r="AB72" i="1"/>
  <c r="AB23" i="1"/>
  <c r="W327" i="1"/>
  <c r="X327" i="1"/>
  <c r="AC327" i="1"/>
  <c r="U328" i="1"/>
  <c r="AE327" i="1"/>
  <c r="Y327" i="1"/>
  <c r="AD327" i="1"/>
  <c r="F378" i="1"/>
  <c r="G379" i="1"/>
  <c r="AA378" i="1"/>
  <c r="F330" i="1"/>
  <c r="E331" i="1"/>
  <c r="AB330" i="1"/>
  <c r="E379" i="1"/>
  <c r="AB379" i="1" s="1"/>
  <c r="G331" i="1"/>
  <c r="AA330" i="1"/>
  <c r="J278" i="1"/>
  <c r="E280" i="1"/>
  <c r="AD279" i="1"/>
  <c r="AB279" i="1"/>
  <c r="AC279" i="1"/>
  <c r="AA283" i="1"/>
  <c r="G284" i="1"/>
  <c r="O282" i="1"/>
  <c r="P282" i="1" s="1"/>
  <c r="V282" i="1" s="1"/>
  <c r="F280" i="1"/>
  <c r="G233" i="1"/>
  <c r="AA232" i="1"/>
  <c r="E232" i="1"/>
  <c r="AB231" i="1"/>
  <c r="AB183" i="1"/>
  <c r="E184" i="1"/>
  <c r="G183" i="1"/>
  <c r="AA182" i="1"/>
  <c r="J182" i="1"/>
  <c r="AB135" i="1"/>
  <c r="E136" i="1"/>
  <c r="AA132" i="1"/>
  <c r="G133" i="1"/>
  <c r="J134" i="1"/>
  <c r="F133" i="1"/>
  <c r="N73" i="1"/>
  <c r="N24" i="1"/>
  <c r="L26" i="1"/>
  <c r="L75" i="1"/>
  <c r="J73" i="1"/>
  <c r="AI73" i="1" s="1"/>
  <c r="J24" i="1"/>
  <c r="AI24" i="1" s="1"/>
  <c r="Z13" i="1"/>
  <c r="AH12" i="1"/>
  <c r="AH13" i="1"/>
  <c r="AH11" i="1"/>
  <c r="Z12" i="1"/>
  <c r="Z11" i="1"/>
  <c r="AI182" i="1" l="1"/>
  <c r="L379" i="1"/>
  <c r="L281" i="1"/>
  <c r="L232" i="1"/>
  <c r="L183" i="1"/>
  <c r="L134" i="1"/>
  <c r="L330" i="1"/>
  <c r="P378" i="1"/>
  <c r="V378" i="1" s="1"/>
  <c r="O379" i="1"/>
  <c r="U378" i="1"/>
  <c r="AE377" i="1"/>
  <c r="Y377" i="1"/>
  <c r="AD377" i="1"/>
  <c r="AC133" i="1"/>
  <c r="W133" i="1"/>
  <c r="X133" i="1"/>
  <c r="P134" i="1"/>
  <c r="V134" i="1" s="1"/>
  <c r="O135" i="1"/>
  <c r="J231" i="1"/>
  <c r="AI230" i="1"/>
  <c r="AE133" i="1"/>
  <c r="AD133" i="1"/>
  <c r="U134" i="1"/>
  <c r="Y133" i="1"/>
  <c r="AC377" i="1"/>
  <c r="W377" i="1"/>
  <c r="X377" i="1"/>
  <c r="AI278" i="1"/>
  <c r="P24" i="1"/>
  <c r="V24" i="1" s="1"/>
  <c r="O25" i="1"/>
  <c r="P329" i="1"/>
  <c r="V329" i="1" s="1"/>
  <c r="O330" i="1"/>
  <c r="P182" i="1"/>
  <c r="V182" i="1" s="1"/>
  <c r="O183" i="1"/>
  <c r="F232" i="1"/>
  <c r="Y181" i="1"/>
  <c r="F183" i="1"/>
  <c r="F74" i="1"/>
  <c r="F25" i="1"/>
  <c r="AD181" i="1"/>
  <c r="AE181" i="1"/>
  <c r="U182" i="1"/>
  <c r="W182" i="1" s="1"/>
  <c r="O232" i="1"/>
  <c r="P232" i="1" s="1"/>
  <c r="V232" i="1" s="1"/>
  <c r="W181" i="1"/>
  <c r="X181" i="1"/>
  <c r="AC181" i="1"/>
  <c r="AE228" i="1"/>
  <c r="U229" i="1"/>
  <c r="Y228" i="1"/>
  <c r="AD228" i="1"/>
  <c r="U281" i="1"/>
  <c r="AE280" i="1"/>
  <c r="Y280" i="1"/>
  <c r="W228" i="1"/>
  <c r="X228" i="1"/>
  <c r="AC228" i="1"/>
  <c r="W280" i="1"/>
  <c r="X280" i="1"/>
  <c r="H85" i="1"/>
  <c r="AA84" i="1"/>
  <c r="N237" i="1"/>
  <c r="AB73" i="1"/>
  <c r="AB24" i="1"/>
  <c r="AE328" i="1"/>
  <c r="U329" i="1"/>
  <c r="Y328" i="1"/>
  <c r="AD328" i="1"/>
  <c r="W328" i="1"/>
  <c r="X328" i="1"/>
  <c r="AC328" i="1"/>
  <c r="F331" i="1"/>
  <c r="AB331" i="1"/>
  <c r="E332" i="1"/>
  <c r="G380" i="1"/>
  <c r="AA379" i="1"/>
  <c r="G332" i="1"/>
  <c r="AA331" i="1"/>
  <c r="F379" i="1"/>
  <c r="E380" i="1"/>
  <c r="AB380" i="1" s="1"/>
  <c r="J279" i="1"/>
  <c r="G285" i="1"/>
  <c r="AA284" i="1"/>
  <c r="F281" i="1"/>
  <c r="E281" i="1"/>
  <c r="AD280" i="1"/>
  <c r="AC280" i="1"/>
  <c r="AB280" i="1"/>
  <c r="AB232" i="1"/>
  <c r="E233" i="1"/>
  <c r="O283" i="1"/>
  <c r="P283" i="1" s="1"/>
  <c r="V283" i="1" s="1"/>
  <c r="AA233" i="1"/>
  <c r="G234" i="1"/>
  <c r="G184" i="1"/>
  <c r="AA183" i="1"/>
  <c r="E185" i="1"/>
  <c r="AB184" i="1"/>
  <c r="J183" i="1"/>
  <c r="AI183" i="1" s="1"/>
  <c r="E137" i="1"/>
  <c r="AB136" i="1"/>
  <c r="F134" i="1"/>
  <c r="J135" i="1"/>
  <c r="AA133" i="1"/>
  <c r="G134" i="1"/>
  <c r="N74" i="1"/>
  <c r="N25" i="1"/>
  <c r="L27" i="1"/>
  <c r="L76" i="1"/>
  <c r="J74" i="1"/>
  <c r="AI74" i="1" s="1"/>
  <c r="J25" i="1"/>
  <c r="AI25" i="1" s="1"/>
  <c r="AH16" i="1"/>
  <c r="Z15" i="1"/>
  <c r="AH14" i="1"/>
  <c r="Z14" i="1"/>
  <c r="AH15" i="1"/>
  <c r="Z16" i="1"/>
  <c r="L331" i="1" l="1"/>
  <c r="L184" i="1"/>
  <c r="L380" i="1"/>
  <c r="L135" i="1"/>
  <c r="L233" i="1"/>
  <c r="AI134" i="1"/>
  <c r="L282" i="1"/>
  <c r="P25" i="1"/>
  <c r="V25" i="1" s="1"/>
  <c r="O26" i="1"/>
  <c r="AC134" i="1"/>
  <c r="W134" i="1"/>
  <c r="X134" i="1"/>
  <c r="AI279" i="1"/>
  <c r="P183" i="1"/>
  <c r="V183" i="1" s="1"/>
  <c r="O184" i="1"/>
  <c r="J232" i="1"/>
  <c r="AI231" i="1"/>
  <c r="P135" i="1"/>
  <c r="V135" i="1" s="1"/>
  <c r="O136" i="1"/>
  <c r="W378" i="1"/>
  <c r="X378" i="1"/>
  <c r="AC378" i="1"/>
  <c r="P330" i="1"/>
  <c r="V330" i="1" s="1"/>
  <c r="O331" i="1"/>
  <c r="AD134" i="1"/>
  <c r="U135" i="1"/>
  <c r="AE134" i="1"/>
  <c r="Y134" i="1"/>
  <c r="P379" i="1"/>
  <c r="V379" i="1" s="1"/>
  <c r="O380" i="1"/>
  <c r="U379" i="1"/>
  <c r="AE378" i="1"/>
  <c r="Y378" i="1"/>
  <c r="AD378" i="1"/>
  <c r="U230" i="1"/>
  <c r="W230" i="1" s="1"/>
  <c r="F184" i="1"/>
  <c r="F233" i="1"/>
  <c r="F26" i="1"/>
  <c r="F75" i="1"/>
  <c r="AC182" i="1"/>
  <c r="X182" i="1"/>
  <c r="AD229" i="1"/>
  <c r="Y229" i="1"/>
  <c r="AE229" i="1"/>
  <c r="W229" i="1"/>
  <c r="X229" i="1"/>
  <c r="AC229" i="1"/>
  <c r="O233" i="1"/>
  <c r="P233" i="1" s="1"/>
  <c r="V233" i="1" s="1"/>
  <c r="W281" i="1"/>
  <c r="X281" i="1"/>
  <c r="U183" i="1"/>
  <c r="AE182" i="1"/>
  <c r="Y182" i="1"/>
  <c r="AD182" i="1"/>
  <c r="U282" i="1"/>
  <c r="AE281" i="1"/>
  <c r="Y281" i="1"/>
  <c r="H86" i="1"/>
  <c r="AA85" i="1"/>
  <c r="N238" i="1"/>
  <c r="AB74" i="1"/>
  <c r="AB25" i="1"/>
  <c r="U330" i="1"/>
  <c r="AE329" i="1"/>
  <c r="Y329" i="1"/>
  <c r="AD329" i="1"/>
  <c r="W329" i="1"/>
  <c r="X329" i="1"/>
  <c r="AC329" i="1"/>
  <c r="F380" i="1"/>
  <c r="E381" i="1"/>
  <c r="AB381" i="1" s="1"/>
  <c r="AA332" i="1"/>
  <c r="G333" i="1"/>
  <c r="AA380" i="1"/>
  <c r="G381" i="1"/>
  <c r="AB332" i="1"/>
  <c r="E333" i="1"/>
  <c r="F332" i="1"/>
  <c r="J280" i="1"/>
  <c r="AB233" i="1"/>
  <c r="E234" i="1"/>
  <c r="F282" i="1"/>
  <c r="O284" i="1"/>
  <c r="P284" i="1" s="1"/>
  <c r="V284" i="1" s="1"/>
  <c r="AA234" i="1"/>
  <c r="G235" i="1"/>
  <c r="AC281" i="1"/>
  <c r="AD281" i="1"/>
  <c r="AB281" i="1"/>
  <c r="E282" i="1"/>
  <c r="AA285" i="1"/>
  <c r="G286" i="1"/>
  <c r="AB185" i="1"/>
  <c r="E186" i="1"/>
  <c r="J184" i="1"/>
  <c r="AA184" i="1"/>
  <c r="G185" i="1"/>
  <c r="F135" i="1"/>
  <c r="AA134" i="1"/>
  <c r="G135" i="1"/>
  <c r="J136" i="1"/>
  <c r="E138" i="1"/>
  <c r="AB137" i="1"/>
  <c r="N75" i="1"/>
  <c r="N26" i="1"/>
  <c r="L28" i="1"/>
  <c r="L77" i="1"/>
  <c r="J75" i="1"/>
  <c r="AI75" i="1" s="1"/>
  <c r="J26" i="1"/>
  <c r="AI26" i="1" s="1"/>
  <c r="Z20" i="1"/>
  <c r="AH17" i="1"/>
  <c r="Z18" i="1"/>
  <c r="AH18" i="1"/>
  <c r="Z19" i="1"/>
  <c r="Z17" i="1"/>
  <c r="AH19" i="1"/>
  <c r="Z3" i="1"/>
  <c r="AH3" i="1"/>
  <c r="CK2" i="6"/>
  <c r="AI184" i="1" l="1"/>
  <c r="L136" i="1"/>
  <c r="L234" i="1"/>
  <c r="L381" i="1"/>
  <c r="L185" i="1"/>
  <c r="AI135" i="1"/>
  <c r="L283" i="1"/>
  <c r="AI136" i="1"/>
  <c r="L332" i="1"/>
  <c r="AC230" i="1"/>
  <c r="P380" i="1"/>
  <c r="V380" i="1" s="1"/>
  <c r="O381" i="1"/>
  <c r="Y379" i="1"/>
  <c r="AD379" i="1"/>
  <c r="AE379" i="1"/>
  <c r="U380" i="1"/>
  <c r="AI280" i="1"/>
  <c r="P136" i="1"/>
  <c r="V136" i="1" s="1"/>
  <c r="O137" i="1"/>
  <c r="AC135" i="1"/>
  <c r="W135" i="1"/>
  <c r="X135" i="1"/>
  <c r="U136" i="1"/>
  <c r="AE135" i="1"/>
  <c r="AD135" i="1"/>
  <c r="Y135" i="1"/>
  <c r="X230" i="1"/>
  <c r="P331" i="1"/>
  <c r="V331" i="1" s="1"/>
  <c r="O332" i="1"/>
  <c r="J233" i="1"/>
  <c r="AI232" i="1"/>
  <c r="P26" i="1"/>
  <c r="V26" i="1" s="1"/>
  <c r="O27" i="1"/>
  <c r="AC379" i="1"/>
  <c r="W379" i="1"/>
  <c r="X379" i="1"/>
  <c r="P184" i="1"/>
  <c r="V184" i="1" s="1"/>
  <c r="O185" i="1"/>
  <c r="F234" i="1"/>
  <c r="F185" i="1"/>
  <c r="F76" i="1"/>
  <c r="F27" i="1"/>
  <c r="W183" i="1"/>
  <c r="X183" i="1"/>
  <c r="AC183" i="1"/>
  <c r="U184" i="1"/>
  <c r="AE183" i="1"/>
  <c r="Y183" i="1"/>
  <c r="AD183" i="1"/>
  <c r="O234" i="1"/>
  <c r="P234" i="1" s="1"/>
  <c r="V234" i="1" s="1"/>
  <c r="U231" i="1"/>
  <c r="AE230" i="1"/>
  <c r="Y230" i="1"/>
  <c r="AD230" i="1"/>
  <c r="U283" i="1"/>
  <c r="AE282" i="1"/>
  <c r="Y282" i="1"/>
  <c r="W282" i="1"/>
  <c r="X282" i="1"/>
  <c r="H87" i="1"/>
  <c r="AA86" i="1"/>
  <c r="N239" i="1"/>
  <c r="AB75" i="1"/>
  <c r="AB26" i="1"/>
  <c r="U331" i="1"/>
  <c r="AE330" i="1"/>
  <c r="Y330" i="1"/>
  <c r="AD330" i="1"/>
  <c r="W330" i="1"/>
  <c r="X330" i="1"/>
  <c r="AC330" i="1"/>
  <c r="E334" i="1"/>
  <c r="AB333" i="1"/>
  <c r="E382" i="1"/>
  <c r="AB382" i="1" s="1"/>
  <c r="AA333" i="1"/>
  <c r="G334" i="1"/>
  <c r="F333" i="1"/>
  <c r="AA381" i="1"/>
  <c r="G382" i="1"/>
  <c r="F381" i="1"/>
  <c r="J281" i="1"/>
  <c r="AA286" i="1"/>
  <c r="G287" i="1"/>
  <c r="O285" i="1"/>
  <c r="P285" i="1" s="1"/>
  <c r="V285" i="1" s="1"/>
  <c r="F283" i="1"/>
  <c r="AB234" i="1"/>
  <c r="E235" i="1"/>
  <c r="AC282" i="1"/>
  <c r="AB282" i="1"/>
  <c r="E283" i="1"/>
  <c r="AD282" i="1"/>
  <c r="AA235" i="1"/>
  <c r="G236" i="1"/>
  <c r="E187" i="1"/>
  <c r="AB186" i="1"/>
  <c r="G186" i="1"/>
  <c r="AA185" i="1"/>
  <c r="J185" i="1"/>
  <c r="AI185" i="1" s="1"/>
  <c r="AA135" i="1"/>
  <c r="G136" i="1"/>
  <c r="AB138" i="1"/>
  <c r="E139" i="1"/>
  <c r="J137" i="1"/>
  <c r="F136" i="1"/>
  <c r="N76" i="1"/>
  <c r="N27" i="1"/>
  <c r="L29" i="1"/>
  <c r="L78" i="1"/>
  <c r="J76" i="1"/>
  <c r="AI76" i="1" s="1"/>
  <c r="J27" i="1"/>
  <c r="AI27" i="1" s="1"/>
  <c r="Z22" i="1"/>
  <c r="AH21" i="1"/>
  <c r="AH22" i="1"/>
  <c r="Z23" i="1"/>
  <c r="Z21" i="1"/>
  <c r="AH20" i="1"/>
  <c r="L284" i="1" l="1"/>
  <c r="L186" i="1"/>
  <c r="L382" i="1"/>
  <c r="L235" i="1"/>
  <c r="L333" i="1"/>
  <c r="L137" i="1"/>
  <c r="AC136" i="1"/>
  <c r="X136" i="1"/>
  <c r="W136" i="1"/>
  <c r="W380" i="1"/>
  <c r="AC380" i="1"/>
  <c r="X380" i="1"/>
  <c r="P185" i="1"/>
  <c r="V185" i="1" s="1"/>
  <c r="O186" i="1"/>
  <c r="J234" i="1"/>
  <c r="AI233" i="1"/>
  <c r="P332" i="1"/>
  <c r="V332" i="1" s="1"/>
  <c r="O333" i="1"/>
  <c r="AI281" i="1"/>
  <c r="P137" i="1"/>
  <c r="V137" i="1" s="1"/>
  <c r="O138" i="1"/>
  <c r="P381" i="1"/>
  <c r="V381" i="1" s="1"/>
  <c r="O382" i="1"/>
  <c r="P27" i="1"/>
  <c r="V27" i="1" s="1"/>
  <c r="O28" i="1"/>
  <c r="AD136" i="1"/>
  <c r="AE136" i="1"/>
  <c r="U137" i="1"/>
  <c r="Y136" i="1"/>
  <c r="Y380" i="1"/>
  <c r="AD380" i="1"/>
  <c r="U381" i="1"/>
  <c r="AE380" i="1"/>
  <c r="F186" i="1"/>
  <c r="U185" i="1"/>
  <c r="X185" i="1" s="1"/>
  <c r="F235" i="1"/>
  <c r="F28" i="1"/>
  <c r="F77" i="1"/>
  <c r="AD184" i="1"/>
  <c r="Y184" i="1"/>
  <c r="W231" i="1"/>
  <c r="X231" i="1"/>
  <c r="AC231" i="1"/>
  <c r="AE231" i="1"/>
  <c r="U232" i="1"/>
  <c r="Y231" i="1"/>
  <c r="AD231" i="1"/>
  <c r="W184" i="1"/>
  <c r="X184" i="1"/>
  <c r="AC184" i="1"/>
  <c r="O235" i="1"/>
  <c r="P235" i="1" s="1"/>
  <c r="V235" i="1" s="1"/>
  <c r="W283" i="1"/>
  <c r="X283" i="1"/>
  <c r="AE184" i="1"/>
  <c r="U284" i="1"/>
  <c r="AE283" i="1"/>
  <c r="Y283" i="1"/>
  <c r="H88" i="1"/>
  <c r="AA87" i="1"/>
  <c r="N240" i="1"/>
  <c r="AB76" i="1"/>
  <c r="AB27" i="1"/>
  <c r="W331" i="1"/>
  <c r="X331" i="1"/>
  <c r="AC331" i="1"/>
  <c r="U332" i="1"/>
  <c r="AE331" i="1"/>
  <c r="Y331" i="1"/>
  <c r="AD331" i="1"/>
  <c r="F334" i="1"/>
  <c r="E383" i="1"/>
  <c r="AB383" i="1" s="1"/>
  <c r="F382" i="1"/>
  <c r="G335" i="1"/>
  <c r="AA334" i="1"/>
  <c r="G383" i="1"/>
  <c r="AA382" i="1"/>
  <c r="AB334" i="1"/>
  <c r="E335" i="1"/>
  <c r="J282" i="1"/>
  <c r="O286" i="1"/>
  <c r="P286" i="1" s="1"/>
  <c r="V286" i="1" s="1"/>
  <c r="G237" i="1"/>
  <c r="AA236" i="1"/>
  <c r="E284" i="1"/>
  <c r="AD283" i="1"/>
  <c r="AC283" i="1"/>
  <c r="AB283" i="1"/>
  <c r="F284" i="1"/>
  <c r="AA287" i="1"/>
  <c r="G288" i="1"/>
  <c r="E236" i="1"/>
  <c r="AB235" i="1"/>
  <c r="J186" i="1"/>
  <c r="AI186" i="1" s="1"/>
  <c r="G187" i="1"/>
  <c r="AA186" i="1"/>
  <c r="AB187" i="1"/>
  <c r="E188" i="1"/>
  <c r="F137" i="1"/>
  <c r="AB139" i="1"/>
  <c r="E140" i="1"/>
  <c r="J138" i="1"/>
  <c r="AA136" i="1"/>
  <c r="G137" i="1"/>
  <c r="N77" i="1"/>
  <c r="N28" i="1"/>
  <c r="L30" i="1"/>
  <c r="L79" i="1"/>
  <c r="J77" i="1"/>
  <c r="AI77" i="1" s="1"/>
  <c r="J28" i="1"/>
  <c r="AI28" i="1" s="1"/>
  <c r="AH25" i="1"/>
  <c r="AH23" i="1"/>
  <c r="Z24" i="1"/>
  <c r="Z25" i="1"/>
  <c r="AH24" i="1"/>
  <c r="L334" i="1" l="1"/>
  <c r="L236" i="1"/>
  <c r="L383" i="1"/>
  <c r="L187" i="1"/>
  <c r="L285" i="1"/>
  <c r="L138" i="1"/>
  <c r="AI137" i="1"/>
  <c r="P138" i="1"/>
  <c r="V138" i="1" s="1"/>
  <c r="O139" i="1"/>
  <c r="P186" i="1"/>
  <c r="V186" i="1" s="1"/>
  <c r="O187" i="1"/>
  <c r="AC137" i="1"/>
  <c r="X137" i="1"/>
  <c r="W137" i="1"/>
  <c r="U138" i="1"/>
  <c r="AD137" i="1"/>
  <c r="AE137" i="1"/>
  <c r="Y137" i="1"/>
  <c r="AI282" i="1"/>
  <c r="W185" i="1"/>
  <c r="P28" i="1"/>
  <c r="V28" i="1" s="1"/>
  <c r="O29" i="1"/>
  <c r="P333" i="1"/>
  <c r="V333" i="1" s="1"/>
  <c r="O334" i="1"/>
  <c r="AC381" i="1"/>
  <c r="W381" i="1"/>
  <c r="X381" i="1"/>
  <c r="P382" i="1"/>
  <c r="V382" i="1" s="1"/>
  <c r="O383" i="1"/>
  <c r="U382" i="1"/>
  <c r="Y381" i="1"/>
  <c r="AE381" i="1"/>
  <c r="AD381" i="1"/>
  <c r="J235" i="1"/>
  <c r="AI234" i="1"/>
  <c r="AC185" i="1"/>
  <c r="F187" i="1"/>
  <c r="Y284" i="1"/>
  <c r="F236" i="1"/>
  <c r="F78" i="1"/>
  <c r="U285" i="1"/>
  <c r="W285" i="1" s="1"/>
  <c r="F29" i="1"/>
  <c r="U186" i="1"/>
  <c r="AE185" i="1"/>
  <c r="Y185" i="1"/>
  <c r="AD185" i="1"/>
  <c r="W232" i="1"/>
  <c r="X232" i="1"/>
  <c r="AC232" i="1"/>
  <c r="U233" i="1"/>
  <c r="AE232" i="1"/>
  <c r="Y232" i="1"/>
  <c r="AD232" i="1"/>
  <c r="W284" i="1"/>
  <c r="X284" i="1"/>
  <c r="AE284" i="1"/>
  <c r="O236" i="1"/>
  <c r="P236" i="1" s="1"/>
  <c r="V236" i="1" s="1"/>
  <c r="H89" i="1"/>
  <c r="AA88" i="1"/>
  <c r="N241" i="1"/>
  <c r="AB77" i="1"/>
  <c r="AB28" i="1"/>
  <c r="AE332" i="1"/>
  <c r="U333" i="1"/>
  <c r="Y332" i="1"/>
  <c r="AD332" i="1"/>
  <c r="W332" i="1"/>
  <c r="X332" i="1"/>
  <c r="AC332" i="1"/>
  <c r="E384" i="1"/>
  <c r="AB384" i="1" s="1"/>
  <c r="G384" i="1"/>
  <c r="AA383" i="1"/>
  <c r="F335" i="1"/>
  <c r="E336" i="1"/>
  <c r="AB335" i="1"/>
  <c r="AA335" i="1"/>
  <c r="G336" i="1"/>
  <c r="F383" i="1"/>
  <c r="J283" i="1"/>
  <c r="F285" i="1"/>
  <c r="AA237" i="1"/>
  <c r="G238" i="1"/>
  <c r="AB236" i="1"/>
  <c r="E237" i="1"/>
  <c r="O287" i="1"/>
  <c r="P287" i="1" s="1"/>
  <c r="V287" i="1" s="1"/>
  <c r="G289" i="1"/>
  <c r="AA288" i="1"/>
  <c r="E285" i="1"/>
  <c r="AD284" i="1"/>
  <c r="AC284" i="1"/>
  <c r="AB284" i="1"/>
  <c r="J187" i="1"/>
  <c r="E189" i="1"/>
  <c r="AB188" i="1"/>
  <c r="G188" i="1"/>
  <c r="AA187" i="1"/>
  <c r="E141" i="1"/>
  <c r="AB140" i="1"/>
  <c r="G138" i="1"/>
  <c r="AA137" i="1"/>
  <c r="J139" i="1"/>
  <c r="F138" i="1"/>
  <c r="N78" i="1"/>
  <c r="N29" i="1"/>
  <c r="L31" i="1"/>
  <c r="L80" i="1"/>
  <c r="J78" i="1"/>
  <c r="AI78" i="1" s="1"/>
  <c r="J29" i="1"/>
  <c r="AI29" i="1" s="1"/>
  <c r="Z29" i="1"/>
  <c r="AH26" i="1"/>
  <c r="Z27" i="1"/>
  <c r="Z26" i="1"/>
  <c r="AH27" i="1"/>
  <c r="Z28" i="1"/>
  <c r="AH28" i="1"/>
  <c r="L335" i="1" l="1"/>
  <c r="L139" i="1"/>
  <c r="L188" i="1"/>
  <c r="AI139" i="1"/>
  <c r="L384" i="1"/>
  <c r="AI138" i="1"/>
  <c r="L286" i="1"/>
  <c r="L237" i="1"/>
  <c r="AI187" i="1"/>
  <c r="W382" i="1"/>
  <c r="X382" i="1"/>
  <c r="AC382" i="1"/>
  <c r="P29" i="1"/>
  <c r="V29" i="1" s="1"/>
  <c r="O30" i="1"/>
  <c r="AC138" i="1"/>
  <c r="X138" i="1"/>
  <c r="W138" i="1"/>
  <c r="P383" i="1"/>
  <c r="V383" i="1" s="1"/>
  <c r="O384" i="1"/>
  <c r="Y382" i="1"/>
  <c r="AD382" i="1"/>
  <c r="U383" i="1"/>
  <c r="AE382" i="1"/>
  <c r="J236" i="1"/>
  <c r="AI235" i="1"/>
  <c r="P187" i="1"/>
  <c r="V187" i="1" s="1"/>
  <c r="O188" i="1"/>
  <c r="AI283" i="1"/>
  <c r="P334" i="1"/>
  <c r="V334" i="1" s="1"/>
  <c r="O335" i="1"/>
  <c r="P139" i="1"/>
  <c r="V139" i="1" s="1"/>
  <c r="O140" i="1"/>
  <c r="AD138" i="1"/>
  <c r="U139" i="1"/>
  <c r="AE138" i="1"/>
  <c r="Y138" i="1"/>
  <c r="F188" i="1"/>
  <c r="F237" i="1"/>
  <c r="X285" i="1"/>
  <c r="F30" i="1"/>
  <c r="F79" i="1"/>
  <c r="W233" i="1"/>
  <c r="X233" i="1"/>
  <c r="AC233" i="1"/>
  <c r="W186" i="1"/>
  <c r="X186" i="1"/>
  <c r="AC186" i="1"/>
  <c r="O237" i="1"/>
  <c r="P237" i="1" s="1"/>
  <c r="V237" i="1" s="1"/>
  <c r="U286" i="1"/>
  <c r="AE285" i="1"/>
  <c r="Y285" i="1"/>
  <c r="U234" i="1"/>
  <c r="AE233" i="1"/>
  <c r="Y233" i="1"/>
  <c r="AD233" i="1"/>
  <c r="U187" i="1"/>
  <c r="AE186" i="1"/>
  <c r="Y186" i="1"/>
  <c r="AD186" i="1"/>
  <c r="H90" i="1"/>
  <c r="AA89" i="1"/>
  <c r="N242" i="1"/>
  <c r="AB78" i="1"/>
  <c r="AB29" i="1"/>
  <c r="U334" i="1"/>
  <c r="AE333" i="1"/>
  <c r="Y333" i="1"/>
  <c r="AD333" i="1"/>
  <c r="W333" i="1"/>
  <c r="X333" i="1"/>
  <c r="AC333" i="1"/>
  <c r="AB336" i="1"/>
  <c r="E337" i="1"/>
  <c r="F384" i="1"/>
  <c r="AA336" i="1"/>
  <c r="G337" i="1"/>
  <c r="F336" i="1"/>
  <c r="AA384" i="1"/>
  <c r="G385" i="1"/>
  <c r="E385" i="1"/>
  <c r="AB385" i="1" s="1"/>
  <c r="J284" i="1"/>
  <c r="AA289" i="1"/>
  <c r="G290" i="1"/>
  <c r="O288" i="1"/>
  <c r="P288" i="1" s="1"/>
  <c r="V288" i="1" s="1"/>
  <c r="AA238" i="1"/>
  <c r="G239" i="1"/>
  <c r="AD285" i="1"/>
  <c r="AB285" i="1"/>
  <c r="E286" i="1"/>
  <c r="AC285" i="1"/>
  <c r="AB237" i="1"/>
  <c r="E238" i="1"/>
  <c r="F286" i="1"/>
  <c r="AA188" i="1"/>
  <c r="G189" i="1"/>
  <c r="J188" i="1"/>
  <c r="AI188" i="1" s="1"/>
  <c r="AB189" i="1"/>
  <c r="E190" i="1"/>
  <c r="AA138" i="1"/>
  <c r="G139" i="1"/>
  <c r="F139" i="1"/>
  <c r="J140" i="1"/>
  <c r="E142" i="1"/>
  <c r="AB141" i="1"/>
  <c r="N79" i="1"/>
  <c r="N30" i="1"/>
  <c r="L32" i="1"/>
  <c r="L81" i="1"/>
  <c r="J79" i="1"/>
  <c r="AI79" i="1" s="1"/>
  <c r="J30" i="1"/>
  <c r="AI30" i="1" s="1"/>
  <c r="B4" i="6"/>
  <c r="Z31" i="1"/>
  <c r="AH30" i="1"/>
  <c r="AH31" i="1"/>
  <c r="Z30" i="1"/>
  <c r="AH29" i="1"/>
  <c r="L238" i="1" l="1"/>
  <c r="L385" i="1"/>
  <c r="L189" i="1"/>
  <c r="L287" i="1"/>
  <c r="L140" i="1"/>
  <c r="L336" i="1"/>
  <c r="P335" i="1"/>
  <c r="V335" i="1" s="1"/>
  <c r="O336" i="1"/>
  <c r="AC383" i="1"/>
  <c r="W383" i="1"/>
  <c r="X383" i="1"/>
  <c r="P30" i="1"/>
  <c r="V30" i="1" s="1"/>
  <c r="O31" i="1"/>
  <c r="AI284" i="1"/>
  <c r="AC139" i="1"/>
  <c r="X139" i="1"/>
  <c r="W139" i="1"/>
  <c r="P188" i="1"/>
  <c r="V188" i="1" s="1"/>
  <c r="O189" i="1"/>
  <c r="P384" i="1"/>
  <c r="V384" i="1" s="1"/>
  <c r="O385" i="1"/>
  <c r="U384" i="1"/>
  <c r="Y383" i="1"/>
  <c r="AE383" i="1"/>
  <c r="AD383" i="1"/>
  <c r="P140" i="1"/>
  <c r="V140" i="1" s="1"/>
  <c r="O141" i="1"/>
  <c r="AD139" i="1"/>
  <c r="U140" i="1"/>
  <c r="AE139" i="1"/>
  <c r="Y139" i="1"/>
  <c r="J237" i="1"/>
  <c r="AI236" i="1"/>
  <c r="F238" i="1"/>
  <c r="F189" i="1"/>
  <c r="F80" i="1"/>
  <c r="F31" i="1"/>
  <c r="U188" i="1"/>
  <c r="AE187" i="1"/>
  <c r="Y187" i="1"/>
  <c r="AD187" i="1"/>
  <c r="W234" i="1"/>
  <c r="X234" i="1"/>
  <c r="AC234" i="1"/>
  <c r="AE286" i="1"/>
  <c r="U287" i="1"/>
  <c r="Y286" i="1"/>
  <c r="W286" i="1"/>
  <c r="X286" i="1"/>
  <c r="U235" i="1"/>
  <c r="AE234" i="1"/>
  <c r="Y234" i="1"/>
  <c r="AD234" i="1"/>
  <c r="W187" i="1"/>
  <c r="X187" i="1"/>
  <c r="AC187" i="1"/>
  <c r="O238" i="1"/>
  <c r="P238" i="1" s="1"/>
  <c r="V238" i="1" s="1"/>
  <c r="H91" i="1"/>
  <c r="AA90" i="1"/>
  <c r="N243" i="1"/>
  <c r="AB79" i="1"/>
  <c r="AB30" i="1"/>
  <c r="W334" i="1"/>
  <c r="X334" i="1"/>
  <c r="AC334" i="1"/>
  <c r="AE334" i="1"/>
  <c r="U335" i="1"/>
  <c r="Y334" i="1"/>
  <c r="AD334" i="1"/>
  <c r="AA385" i="1"/>
  <c r="G386" i="1"/>
  <c r="F385" i="1"/>
  <c r="E338" i="1"/>
  <c r="AB337" i="1"/>
  <c r="E386" i="1"/>
  <c r="AB386" i="1" s="1"/>
  <c r="F337" i="1"/>
  <c r="AA337" i="1"/>
  <c r="G338" i="1"/>
  <c r="J285" i="1"/>
  <c r="O289" i="1"/>
  <c r="P289" i="1" s="1"/>
  <c r="V289" i="1" s="1"/>
  <c r="E239" i="1"/>
  <c r="AB238" i="1"/>
  <c r="AC286" i="1"/>
  <c r="AB286" i="1"/>
  <c r="AD286" i="1"/>
  <c r="E287" i="1"/>
  <c r="F287" i="1"/>
  <c r="AA290" i="1"/>
  <c r="G291" i="1"/>
  <c r="AA239" i="1"/>
  <c r="G240" i="1"/>
  <c r="J189" i="1"/>
  <c r="AI189" i="1" s="1"/>
  <c r="G190" i="1"/>
  <c r="AA189" i="1"/>
  <c r="E191" i="1"/>
  <c r="AB190" i="1"/>
  <c r="F140" i="1"/>
  <c r="AB142" i="1"/>
  <c r="E143" i="1"/>
  <c r="J141" i="1"/>
  <c r="AA139" i="1"/>
  <c r="G140" i="1"/>
  <c r="N80" i="1"/>
  <c r="N31" i="1"/>
  <c r="L33" i="1"/>
  <c r="L82" i="1"/>
  <c r="J80" i="1"/>
  <c r="AI80" i="1" s="1"/>
  <c r="J31" i="1"/>
  <c r="AI31" i="1" s="1"/>
  <c r="AH34" i="1"/>
  <c r="Z33" i="1"/>
  <c r="AH32" i="1"/>
  <c r="Z32" i="1"/>
  <c r="AH33" i="1"/>
  <c r="Z34" i="1"/>
  <c r="FC4" i="6"/>
  <c r="L141" i="1" l="1"/>
  <c r="AI141" i="1" s="1"/>
  <c r="L288" i="1"/>
  <c r="L190" i="1"/>
  <c r="L386" i="1"/>
  <c r="AI140" i="1"/>
  <c r="L337" i="1"/>
  <c r="L239" i="1"/>
  <c r="AC140" i="1"/>
  <c r="W140" i="1"/>
  <c r="X140" i="1"/>
  <c r="P385" i="1"/>
  <c r="V385" i="1" s="1"/>
  <c r="O386" i="1"/>
  <c r="AD384" i="1"/>
  <c r="U385" i="1"/>
  <c r="AE384" i="1"/>
  <c r="Y384" i="1"/>
  <c r="O32" i="1"/>
  <c r="P31" i="1"/>
  <c r="V31" i="1" s="1"/>
  <c r="P141" i="1"/>
  <c r="V141" i="1" s="1"/>
  <c r="O142" i="1"/>
  <c r="P189" i="1"/>
  <c r="V189" i="1" s="1"/>
  <c r="O190" i="1"/>
  <c r="AE140" i="1"/>
  <c r="Y140" i="1"/>
  <c r="AD140" i="1"/>
  <c r="U141" i="1"/>
  <c r="AI285" i="1"/>
  <c r="J238" i="1"/>
  <c r="AI237" i="1"/>
  <c r="P336" i="1"/>
  <c r="V336" i="1" s="1"/>
  <c r="O337" i="1"/>
  <c r="W384" i="1"/>
  <c r="AC384" i="1"/>
  <c r="X384" i="1"/>
  <c r="F190" i="1"/>
  <c r="U236" i="1"/>
  <c r="X236" i="1" s="1"/>
  <c r="F239" i="1"/>
  <c r="F32" i="1"/>
  <c r="F81" i="1"/>
  <c r="AD235" i="1"/>
  <c r="Y235" i="1"/>
  <c r="U288" i="1"/>
  <c r="AE287" i="1"/>
  <c r="Y287" i="1"/>
  <c r="U189" i="1"/>
  <c r="AE188" i="1"/>
  <c r="Y188" i="1"/>
  <c r="AD188" i="1"/>
  <c r="O239" i="1"/>
  <c r="P239" i="1" s="1"/>
  <c r="V239" i="1" s="1"/>
  <c r="W235" i="1"/>
  <c r="X235" i="1"/>
  <c r="AC235" i="1"/>
  <c r="AE235" i="1"/>
  <c r="W287" i="1"/>
  <c r="X287" i="1"/>
  <c r="W188" i="1"/>
  <c r="X188" i="1"/>
  <c r="AC188" i="1"/>
  <c r="H92" i="1"/>
  <c r="AA91" i="1"/>
  <c r="N244" i="1"/>
  <c r="AB80" i="1"/>
  <c r="AB31" i="1"/>
  <c r="W335" i="1"/>
  <c r="X335" i="1"/>
  <c r="AC335" i="1"/>
  <c r="U336" i="1"/>
  <c r="AE335" i="1"/>
  <c r="Y335" i="1"/>
  <c r="AD335" i="1"/>
  <c r="F338" i="1"/>
  <c r="E339" i="1"/>
  <c r="AB338" i="1"/>
  <c r="E387" i="1"/>
  <c r="AB387" i="1" s="1"/>
  <c r="F386" i="1"/>
  <c r="G339" i="1"/>
  <c r="AA338" i="1"/>
  <c r="G387" i="1"/>
  <c r="AA386" i="1"/>
  <c r="J286" i="1"/>
  <c r="E288" i="1"/>
  <c r="AD287" i="1"/>
  <c r="AC287" i="1"/>
  <c r="AB287" i="1"/>
  <c r="O290" i="1"/>
  <c r="P290" i="1" s="1"/>
  <c r="V290" i="1" s="1"/>
  <c r="G241" i="1"/>
  <c r="AA240" i="1"/>
  <c r="E240" i="1"/>
  <c r="AB239" i="1"/>
  <c r="AA291" i="1"/>
  <c r="G292" i="1"/>
  <c r="F288" i="1"/>
  <c r="J190" i="1"/>
  <c r="AI190" i="1" s="1"/>
  <c r="AB191" i="1"/>
  <c r="E192" i="1"/>
  <c r="G191" i="1"/>
  <c r="AA190" i="1"/>
  <c r="AA140" i="1"/>
  <c r="G141" i="1"/>
  <c r="F141" i="1"/>
  <c r="J142" i="1"/>
  <c r="AB143" i="1"/>
  <c r="E144" i="1"/>
  <c r="N81" i="1"/>
  <c r="N32" i="1"/>
  <c r="L34" i="1"/>
  <c r="L83" i="1"/>
  <c r="J81" i="1"/>
  <c r="AI81" i="1" s="1"/>
  <c r="J32" i="1"/>
  <c r="AI32" i="1" s="1"/>
  <c r="U7" i="1"/>
  <c r="AD6" i="1"/>
  <c r="Y6" i="1"/>
  <c r="Z36" i="1"/>
  <c r="AH35" i="1"/>
  <c r="Z35" i="1"/>
  <c r="L338" i="1" l="1"/>
  <c r="L387" i="1"/>
  <c r="L191" i="1"/>
  <c r="L142" i="1"/>
  <c r="AI142" i="1" s="1"/>
  <c r="L289" i="1"/>
  <c r="L240" i="1"/>
  <c r="P190" i="1"/>
  <c r="V190" i="1" s="1"/>
  <c r="O191" i="1"/>
  <c r="W385" i="1"/>
  <c r="X385" i="1"/>
  <c r="AC385" i="1"/>
  <c r="AI286" i="1"/>
  <c r="J239" i="1"/>
  <c r="AI238" i="1"/>
  <c r="P142" i="1"/>
  <c r="V142" i="1" s="1"/>
  <c r="O143" i="1"/>
  <c r="P386" i="1"/>
  <c r="V386" i="1" s="1"/>
  <c r="O387" i="1"/>
  <c r="AD141" i="1"/>
  <c r="U142" i="1"/>
  <c r="AE141" i="1"/>
  <c r="Y141" i="1"/>
  <c r="U386" i="1"/>
  <c r="Y385" i="1"/>
  <c r="AE385" i="1"/>
  <c r="AD385" i="1"/>
  <c r="AC236" i="1"/>
  <c r="AC141" i="1"/>
  <c r="W141" i="1"/>
  <c r="X141" i="1"/>
  <c r="W236" i="1"/>
  <c r="P32" i="1"/>
  <c r="V32" i="1" s="1"/>
  <c r="O33" i="1"/>
  <c r="P337" i="1"/>
  <c r="V337" i="1" s="1"/>
  <c r="O338" i="1"/>
  <c r="F191" i="1"/>
  <c r="F240" i="1"/>
  <c r="F82" i="1"/>
  <c r="F33" i="1"/>
  <c r="U289" i="1"/>
  <c r="AE288" i="1"/>
  <c r="Y288" i="1"/>
  <c r="U237" i="1"/>
  <c r="AE236" i="1"/>
  <c r="Y236" i="1"/>
  <c r="AD236" i="1"/>
  <c r="O240" i="1"/>
  <c r="P240" i="1" s="1"/>
  <c r="V240" i="1" s="1"/>
  <c r="W189" i="1"/>
  <c r="X189" i="1"/>
  <c r="AC189" i="1"/>
  <c r="U190" i="1"/>
  <c r="AE189" i="1"/>
  <c r="Y189" i="1"/>
  <c r="AD189" i="1"/>
  <c r="W288" i="1"/>
  <c r="X288" i="1"/>
  <c r="H93" i="1"/>
  <c r="AA92" i="1"/>
  <c r="AS4" i="6"/>
  <c r="AR4" i="6"/>
  <c r="N245" i="1"/>
  <c r="N246" i="1" s="1"/>
  <c r="AB81" i="1"/>
  <c r="AB32" i="1"/>
  <c r="W336" i="1"/>
  <c r="X336" i="1"/>
  <c r="AC336" i="1"/>
  <c r="U337" i="1"/>
  <c r="AE336" i="1"/>
  <c r="Y336" i="1"/>
  <c r="AD336" i="1"/>
  <c r="E388" i="1"/>
  <c r="AB388" i="1" s="1"/>
  <c r="G388" i="1"/>
  <c r="AA387" i="1"/>
  <c r="AA339" i="1"/>
  <c r="G340" i="1"/>
  <c r="F387" i="1"/>
  <c r="E340" i="1"/>
  <c r="AB339" i="1"/>
  <c r="F339" i="1"/>
  <c r="J287" i="1"/>
  <c r="O291" i="1"/>
  <c r="P291" i="1" s="1"/>
  <c r="V291" i="1" s="1"/>
  <c r="G242" i="1"/>
  <c r="AA241" i="1"/>
  <c r="F289" i="1"/>
  <c r="E241" i="1"/>
  <c r="AB240" i="1"/>
  <c r="G293" i="1"/>
  <c r="AA292" i="1"/>
  <c r="E289" i="1"/>
  <c r="AD288" i="1"/>
  <c r="AC288" i="1"/>
  <c r="AB288" i="1"/>
  <c r="E193" i="1"/>
  <c r="AB192" i="1"/>
  <c r="G192" i="1"/>
  <c r="AA191" i="1"/>
  <c r="J191" i="1"/>
  <c r="F142" i="1"/>
  <c r="J143" i="1"/>
  <c r="E145" i="1"/>
  <c r="AB144" i="1"/>
  <c r="G142" i="1"/>
  <c r="AA141" i="1"/>
  <c r="N82" i="1"/>
  <c r="N33" i="1"/>
  <c r="DB3" i="6"/>
  <c r="DA3" i="6"/>
  <c r="AU3" i="6"/>
  <c r="CZ3" i="6"/>
  <c r="AT3" i="6"/>
  <c r="DB4" i="6"/>
  <c r="AU4" i="6"/>
  <c r="CZ4" i="6"/>
  <c r="AT4" i="6"/>
  <c r="DA4" i="6"/>
  <c r="L35" i="1"/>
  <c r="L84" i="1"/>
  <c r="J82" i="1"/>
  <c r="AI82" i="1" s="1"/>
  <c r="J33" i="1"/>
  <c r="AI33" i="1" s="1"/>
  <c r="W7" i="1"/>
  <c r="AC7" i="1"/>
  <c r="X7" i="1"/>
  <c r="AH38" i="1"/>
  <c r="Z39" i="1"/>
  <c r="Z38" i="1"/>
  <c r="L192" i="1" l="1"/>
  <c r="L388" i="1"/>
  <c r="L290" i="1"/>
  <c r="L143" i="1"/>
  <c r="L241" i="1"/>
  <c r="L339" i="1"/>
  <c r="J240" i="1"/>
  <c r="AI239" i="1"/>
  <c r="AC142" i="1"/>
  <c r="W142" i="1"/>
  <c r="X142" i="1"/>
  <c r="J192" i="1"/>
  <c r="AI191" i="1"/>
  <c r="AI287" i="1"/>
  <c r="P387" i="1"/>
  <c r="V387" i="1" s="1"/>
  <c r="O388" i="1"/>
  <c r="Y386" i="1"/>
  <c r="U387" i="1"/>
  <c r="AD386" i="1"/>
  <c r="AE386" i="1"/>
  <c r="P33" i="1"/>
  <c r="V33" i="1" s="1"/>
  <c r="O34" i="1"/>
  <c r="P143" i="1"/>
  <c r="V143" i="1" s="1"/>
  <c r="O144" i="1"/>
  <c r="P338" i="1"/>
  <c r="V338" i="1" s="1"/>
  <c r="O339" i="1"/>
  <c r="W386" i="1"/>
  <c r="X386" i="1"/>
  <c r="AC386" i="1"/>
  <c r="Y142" i="1"/>
  <c r="AD142" i="1"/>
  <c r="AE142" i="1"/>
  <c r="U143" i="1"/>
  <c r="P191" i="1"/>
  <c r="V191" i="1" s="1"/>
  <c r="O192" i="1"/>
  <c r="F241" i="1"/>
  <c r="F192" i="1"/>
  <c r="U191" i="1"/>
  <c r="X191" i="1" s="1"/>
  <c r="F34" i="1"/>
  <c r="F83" i="1"/>
  <c r="U291" i="1"/>
  <c r="AD190" i="1"/>
  <c r="Y190" i="1"/>
  <c r="W190" i="1"/>
  <c r="X190" i="1"/>
  <c r="AC190" i="1"/>
  <c r="W237" i="1"/>
  <c r="X237" i="1"/>
  <c r="AC237" i="1"/>
  <c r="U290" i="1"/>
  <c r="AE289" i="1"/>
  <c r="Y289" i="1"/>
  <c r="AE237" i="1"/>
  <c r="U238" i="1"/>
  <c r="Y237" i="1"/>
  <c r="AD237" i="1"/>
  <c r="O241" i="1"/>
  <c r="P241" i="1" s="1"/>
  <c r="V241" i="1" s="1"/>
  <c r="W289" i="1"/>
  <c r="X289" i="1"/>
  <c r="AE190" i="1"/>
  <c r="H94" i="1"/>
  <c r="AA93" i="1"/>
  <c r="AB82" i="1"/>
  <c r="AB33" i="1"/>
  <c r="AE337" i="1"/>
  <c r="U338" i="1"/>
  <c r="Y337" i="1"/>
  <c r="AD337" i="1"/>
  <c r="W337" i="1"/>
  <c r="X337" i="1"/>
  <c r="AC337" i="1"/>
  <c r="F340" i="1"/>
  <c r="AA388" i="1"/>
  <c r="G389" i="1"/>
  <c r="AA340" i="1"/>
  <c r="G341" i="1"/>
  <c r="F388" i="1"/>
  <c r="AB340" i="1"/>
  <c r="E341" i="1"/>
  <c r="E389" i="1"/>
  <c r="AB389" i="1" s="1"/>
  <c r="J288" i="1"/>
  <c r="AB241" i="1"/>
  <c r="E242" i="1"/>
  <c r="F290" i="1"/>
  <c r="AD289" i="1"/>
  <c r="AC289" i="1"/>
  <c r="AB289" i="1"/>
  <c r="E290" i="1"/>
  <c r="AA242" i="1"/>
  <c r="G243" i="1"/>
  <c r="O292" i="1"/>
  <c r="P292" i="1" s="1"/>
  <c r="V292" i="1" s="1"/>
  <c r="AA293" i="1"/>
  <c r="G294" i="1"/>
  <c r="G295" i="1" s="1"/>
  <c r="AA295" i="1" s="1"/>
  <c r="AB193" i="1"/>
  <c r="E194" i="1"/>
  <c r="AA192" i="1"/>
  <c r="G193" i="1"/>
  <c r="AA142" i="1"/>
  <c r="G143" i="1"/>
  <c r="J144" i="1"/>
  <c r="E146" i="1"/>
  <c r="AB145" i="1"/>
  <c r="F143" i="1"/>
  <c r="N83" i="1"/>
  <c r="N34" i="1"/>
  <c r="L36" i="1"/>
  <c r="L85" i="1"/>
  <c r="J83" i="1"/>
  <c r="AI83" i="1" s="1"/>
  <c r="J34" i="1"/>
  <c r="AI34" i="1" s="1"/>
  <c r="AH41" i="1"/>
  <c r="Z42" i="1"/>
  <c r="Z41" i="1"/>
  <c r="CP2" i="6"/>
  <c r="L242" i="1" l="1"/>
  <c r="L144" i="1"/>
  <c r="AI144" i="1"/>
  <c r="L291" i="1"/>
  <c r="AI143" i="1"/>
  <c r="L389" i="1"/>
  <c r="L193" i="1"/>
  <c r="L340" i="1"/>
  <c r="P192" i="1"/>
  <c r="V192" i="1" s="1"/>
  <c r="O193" i="1"/>
  <c r="P339" i="1"/>
  <c r="V339" i="1" s="1"/>
  <c r="O340" i="1"/>
  <c r="J193" i="1"/>
  <c r="AI192" i="1"/>
  <c r="AC143" i="1"/>
  <c r="X143" i="1"/>
  <c r="W143" i="1"/>
  <c r="X387" i="1"/>
  <c r="AC387" i="1"/>
  <c r="W387" i="1"/>
  <c r="P144" i="1"/>
  <c r="V144" i="1" s="1"/>
  <c r="O145" i="1"/>
  <c r="U144" i="1"/>
  <c r="Y143" i="1"/>
  <c r="AD143" i="1"/>
  <c r="AE143" i="1"/>
  <c r="P388" i="1"/>
  <c r="V388" i="1" s="1"/>
  <c r="O389" i="1"/>
  <c r="AE387" i="1"/>
  <c r="AD387" i="1"/>
  <c r="U388" i="1"/>
  <c r="Y387" i="1"/>
  <c r="AI288" i="1"/>
  <c r="P34" i="1"/>
  <c r="V34" i="1" s="1"/>
  <c r="O35" i="1"/>
  <c r="J241" i="1"/>
  <c r="AI240" i="1"/>
  <c r="AC191" i="1"/>
  <c r="AE290" i="1"/>
  <c r="W191" i="1"/>
  <c r="W291" i="1"/>
  <c r="X291" i="1"/>
  <c r="F193" i="1"/>
  <c r="Y290" i="1"/>
  <c r="F242" i="1"/>
  <c r="F84" i="1"/>
  <c r="F35" i="1"/>
  <c r="W290" i="1"/>
  <c r="X290" i="1"/>
  <c r="W238" i="1"/>
  <c r="X238" i="1"/>
  <c r="AC238" i="1"/>
  <c r="U239" i="1"/>
  <c r="AE238" i="1"/>
  <c r="Y238" i="1"/>
  <c r="AD238" i="1"/>
  <c r="AE191" i="1"/>
  <c r="U192" i="1"/>
  <c r="Y191" i="1"/>
  <c r="AD191" i="1"/>
  <c r="O242" i="1"/>
  <c r="P242" i="1" s="1"/>
  <c r="V242" i="1" s="1"/>
  <c r="H95" i="1"/>
  <c r="AA94" i="1"/>
  <c r="AB83" i="1"/>
  <c r="AB34" i="1"/>
  <c r="W338" i="1"/>
  <c r="X338" i="1"/>
  <c r="AC338" i="1"/>
  <c r="U339" i="1"/>
  <c r="AE338" i="1"/>
  <c r="Y338" i="1"/>
  <c r="AD338" i="1"/>
  <c r="AA389" i="1"/>
  <c r="G390" i="1"/>
  <c r="E342" i="1"/>
  <c r="AB341" i="1"/>
  <c r="F389" i="1"/>
  <c r="E390" i="1"/>
  <c r="AB390" i="1" s="1"/>
  <c r="AA341" i="1"/>
  <c r="G342" i="1"/>
  <c r="F341" i="1"/>
  <c r="J289" i="1"/>
  <c r="AA294" i="1"/>
  <c r="AA243" i="1"/>
  <c r="G244" i="1"/>
  <c r="O293" i="1"/>
  <c r="P293" i="1" s="1"/>
  <c r="V293" i="1" s="1"/>
  <c r="F291" i="1"/>
  <c r="AC290" i="1"/>
  <c r="AB290" i="1"/>
  <c r="E291" i="1"/>
  <c r="AD290" i="1"/>
  <c r="E243" i="1"/>
  <c r="AB242" i="1"/>
  <c r="G194" i="1"/>
  <c r="AA193" i="1"/>
  <c r="E195" i="1"/>
  <c r="AB194" i="1"/>
  <c r="F144" i="1"/>
  <c r="E147" i="1"/>
  <c r="E148" i="1" s="1"/>
  <c r="AB146" i="1"/>
  <c r="J145" i="1"/>
  <c r="AA143" i="1"/>
  <c r="G144" i="1"/>
  <c r="N84" i="1"/>
  <c r="N35" i="1"/>
  <c r="L37" i="1"/>
  <c r="L86" i="1"/>
  <c r="J84" i="1"/>
  <c r="AI84" i="1" s="1"/>
  <c r="J35" i="1"/>
  <c r="AI35" i="1" s="1"/>
  <c r="U10" i="1"/>
  <c r="AD9" i="1"/>
  <c r="Y9" i="1"/>
  <c r="Z45" i="1"/>
  <c r="AH44" i="1"/>
  <c r="Z44" i="1"/>
  <c r="B3" i="6"/>
  <c r="L194" i="1" l="1"/>
  <c r="L390" i="1"/>
  <c r="L292" i="1"/>
  <c r="L145" i="1"/>
  <c r="AI145" i="1" s="1"/>
  <c r="L341" i="1"/>
  <c r="L243" i="1"/>
  <c r="AB148" i="1"/>
  <c r="X388" i="1"/>
  <c r="W388" i="1"/>
  <c r="AC388" i="1"/>
  <c r="AC144" i="1"/>
  <c r="X144" i="1"/>
  <c r="W144" i="1"/>
  <c r="P145" i="1"/>
  <c r="V145" i="1" s="1"/>
  <c r="O146" i="1"/>
  <c r="J242" i="1"/>
  <c r="AI241" i="1"/>
  <c r="U145" i="1"/>
  <c r="AE144" i="1"/>
  <c r="Y144" i="1"/>
  <c r="AD144" i="1"/>
  <c r="J194" i="1"/>
  <c r="AI193" i="1"/>
  <c r="P35" i="1"/>
  <c r="V35" i="1" s="1"/>
  <c r="O36" i="1"/>
  <c r="P389" i="1"/>
  <c r="V389" i="1" s="1"/>
  <c r="O390" i="1"/>
  <c r="P340" i="1"/>
  <c r="V340" i="1" s="1"/>
  <c r="O341" i="1"/>
  <c r="AI289" i="1"/>
  <c r="U389" i="1"/>
  <c r="AE388" i="1"/>
  <c r="Y388" i="1"/>
  <c r="AD388" i="1"/>
  <c r="P193" i="1"/>
  <c r="V193" i="1" s="1"/>
  <c r="O194" i="1"/>
  <c r="F243" i="1"/>
  <c r="F194" i="1"/>
  <c r="F36" i="1"/>
  <c r="F85" i="1"/>
  <c r="W239" i="1"/>
  <c r="X239" i="1"/>
  <c r="AC239" i="1"/>
  <c r="U193" i="1"/>
  <c r="AE192" i="1"/>
  <c r="Y192" i="1"/>
  <c r="AD192" i="1"/>
  <c r="W192" i="1"/>
  <c r="X192" i="1"/>
  <c r="AC192" i="1"/>
  <c r="AE291" i="1"/>
  <c r="U292" i="1"/>
  <c r="Y291" i="1"/>
  <c r="U240" i="1"/>
  <c r="AE239" i="1"/>
  <c r="Y239" i="1"/>
  <c r="AD239" i="1"/>
  <c r="O243" i="1"/>
  <c r="P243" i="1" s="1"/>
  <c r="V243" i="1" s="1"/>
  <c r="H96" i="1"/>
  <c r="AA95" i="1"/>
  <c r="AB84" i="1"/>
  <c r="AB35" i="1"/>
  <c r="W339" i="1"/>
  <c r="X339" i="1"/>
  <c r="AC339" i="1"/>
  <c r="AE339" i="1"/>
  <c r="U340" i="1"/>
  <c r="Y339" i="1"/>
  <c r="AD339" i="1"/>
  <c r="F390" i="1"/>
  <c r="E391" i="1"/>
  <c r="AB391" i="1" s="1"/>
  <c r="AB342" i="1"/>
  <c r="E343" i="1"/>
  <c r="E344" i="1" s="1"/>
  <c r="G391" i="1"/>
  <c r="AA390" i="1"/>
  <c r="F342" i="1"/>
  <c r="G343" i="1"/>
  <c r="G344" i="1" s="1"/>
  <c r="AA344" i="1" s="1"/>
  <c r="AA342" i="1"/>
  <c r="J290" i="1"/>
  <c r="G245" i="1"/>
  <c r="G246" i="1" s="1"/>
  <c r="AA246" i="1" s="1"/>
  <c r="AA244" i="1"/>
  <c r="F292" i="1"/>
  <c r="O294" i="1"/>
  <c r="P294" i="1" s="1"/>
  <c r="V294" i="1" s="1"/>
  <c r="E292" i="1"/>
  <c r="AD291" i="1"/>
  <c r="AC291" i="1"/>
  <c r="AB291" i="1"/>
  <c r="E244" i="1"/>
  <c r="AB243" i="1"/>
  <c r="AB195" i="1"/>
  <c r="E196" i="1"/>
  <c r="E197" i="1" s="1"/>
  <c r="AA194" i="1"/>
  <c r="G195" i="1"/>
  <c r="AB147" i="1"/>
  <c r="AA144" i="1"/>
  <c r="G145" i="1"/>
  <c r="J146" i="1"/>
  <c r="F145" i="1"/>
  <c r="N85" i="1"/>
  <c r="N36" i="1"/>
  <c r="L38" i="1"/>
  <c r="L87" i="1"/>
  <c r="J85" i="1"/>
  <c r="AI85" i="1" s="1"/>
  <c r="J36" i="1"/>
  <c r="AI36" i="1" s="1"/>
  <c r="W10" i="1"/>
  <c r="AC10" i="1"/>
  <c r="X10" i="1"/>
  <c r="Z48" i="1"/>
  <c r="AH47" i="1"/>
  <c r="Z47" i="1"/>
  <c r="CQ3" i="6"/>
  <c r="D3" i="6" s="1"/>
  <c r="CQ4" i="6"/>
  <c r="AC344" i="1" l="1"/>
  <c r="AD344" i="1"/>
  <c r="AB344" i="1"/>
  <c r="L342" i="1"/>
  <c r="L293" i="1"/>
  <c r="L146" i="1"/>
  <c r="AI146" i="1" s="1"/>
  <c r="L391" i="1"/>
  <c r="L244" i="1"/>
  <c r="L195" i="1"/>
  <c r="AB197" i="1"/>
  <c r="P146" i="1"/>
  <c r="V146" i="1" s="1"/>
  <c r="O147" i="1"/>
  <c r="P194" i="1"/>
  <c r="V194" i="1" s="1"/>
  <c r="O195" i="1"/>
  <c r="J195" i="1"/>
  <c r="AI194" i="1"/>
  <c r="AD145" i="1"/>
  <c r="AE145" i="1"/>
  <c r="U146" i="1"/>
  <c r="Y145" i="1"/>
  <c r="AI290" i="1"/>
  <c r="P341" i="1"/>
  <c r="V341" i="1" s="1"/>
  <c r="O342" i="1"/>
  <c r="P390" i="1"/>
  <c r="V390" i="1" s="1"/>
  <c r="O391" i="1"/>
  <c r="U390" i="1"/>
  <c r="AE389" i="1"/>
  <c r="Y389" i="1"/>
  <c r="AD389" i="1"/>
  <c r="AC145" i="1"/>
  <c r="W145" i="1"/>
  <c r="X145" i="1"/>
  <c r="W389" i="1"/>
  <c r="X389" i="1"/>
  <c r="AC389" i="1"/>
  <c r="P36" i="1"/>
  <c r="V36" i="1" s="1"/>
  <c r="O37" i="1"/>
  <c r="J243" i="1"/>
  <c r="AI242" i="1"/>
  <c r="Y193" i="1"/>
  <c r="F195" i="1"/>
  <c r="F244" i="1"/>
  <c r="F86" i="1"/>
  <c r="F37" i="1"/>
  <c r="AD193" i="1"/>
  <c r="U194" i="1"/>
  <c r="W194" i="1" s="1"/>
  <c r="AE193" i="1"/>
  <c r="W292" i="1"/>
  <c r="X292" i="1"/>
  <c r="U293" i="1"/>
  <c r="AE292" i="1"/>
  <c r="Y292" i="1"/>
  <c r="O244" i="1"/>
  <c r="P244" i="1" s="1"/>
  <c r="V244" i="1" s="1"/>
  <c r="W240" i="1"/>
  <c r="X240" i="1"/>
  <c r="AC240" i="1"/>
  <c r="W193" i="1"/>
  <c r="X193" i="1"/>
  <c r="AC193" i="1"/>
  <c r="U241" i="1"/>
  <c r="AE240" i="1"/>
  <c r="Y240" i="1"/>
  <c r="AD240" i="1"/>
  <c r="H97" i="1"/>
  <c r="AA96" i="1"/>
  <c r="AB85" i="1"/>
  <c r="AB36" i="1"/>
  <c r="W340" i="1"/>
  <c r="X340" i="1"/>
  <c r="AC340" i="1"/>
  <c r="AE340" i="1"/>
  <c r="U341" i="1"/>
  <c r="Y340" i="1"/>
  <c r="AD340" i="1"/>
  <c r="G392" i="1"/>
  <c r="G393" i="1" s="1"/>
  <c r="AA393" i="1" s="1"/>
  <c r="AA391" i="1"/>
  <c r="F343" i="1"/>
  <c r="F344" i="1" s="1"/>
  <c r="E392" i="1"/>
  <c r="F391" i="1"/>
  <c r="AA343" i="1"/>
  <c r="AB343" i="1"/>
  <c r="J291" i="1"/>
  <c r="E245" i="1"/>
  <c r="E246" i="1" s="1"/>
  <c r="AB244" i="1"/>
  <c r="E293" i="1"/>
  <c r="AD292" i="1"/>
  <c r="AC292" i="1"/>
  <c r="AB292" i="1"/>
  <c r="AA245" i="1"/>
  <c r="F293" i="1"/>
  <c r="G196" i="1"/>
  <c r="G197" i="1" s="1"/>
  <c r="AA197" i="1" s="1"/>
  <c r="AA195" i="1"/>
  <c r="AB196" i="1"/>
  <c r="J147" i="1"/>
  <c r="G146" i="1"/>
  <c r="AA145" i="1"/>
  <c r="F146" i="1"/>
  <c r="N86" i="1"/>
  <c r="N37" i="1"/>
  <c r="L39" i="1"/>
  <c r="L88" i="1"/>
  <c r="J86" i="1"/>
  <c r="AI86" i="1" s="1"/>
  <c r="J37" i="1"/>
  <c r="AI37" i="1" s="1"/>
  <c r="D4" i="6"/>
  <c r="C4" i="6"/>
  <c r="C3" i="6"/>
  <c r="CU4" i="6"/>
  <c r="CP3" i="6"/>
  <c r="CU3" i="6"/>
  <c r="CP4" i="6"/>
  <c r="CK4" i="6"/>
  <c r="CK3" i="6"/>
  <c r="AB392" i="1" l="1"/>
  <c r="E393" i="1"/>
  <c r="L392" i="1"/>
  <c r="L147" i="1"/>
  <c r="AI147" i="1" s="1"/>
  <c r="L245" i="1"/>
  <c r="L294" i="1"/>
  <c r="L343" i="1"/>
  <c r="L196" i="1"/>
  <c r="AB246" i="1"/>
  <c r="J148" i="1"/>
  <c r="P147" i="1"/>
  <c r="V147" i="1" s="1"/>
  <c r="O148" i="1"/>
  <c r="P148" i="1" s="1"/>
  <c r="P391" i="1"/>
  <c r="V391" i="1" s="1"/>
  <c r="O392" i="1"/>
  <c r="P392" i="1" s="1"/>
  <c r="V392" i="1" s="1"/>
  <c r="P342" i="1"/>
  <c r="V342" i="1" s="1"/>
  <c r="O343" i="1"/>
  <c r="P343" i="1" s="1"/>
  <c r="V343" i="1" s="1"/>
  <c r="J244" i="1"/>
  <c r="AI243" i="1"/>
  <c r="J196" i="1"/>
  <c r="AI195" i="1"/>
  <c r="AI291" i="1"/>
  <c r="P37" i="1"/>
  <c r="V37" i="1" s="1"/>
  <c r="O38" i="1"/>
  <c r="P195" i="1"/>
  <c r="V195" i="1" s="1"/>
  <c r="O196" i="1"/>
  <c r="U391" i="1"/>
  <c r="Y390" i="1"/>
  <c r="AE390" i="1"/>
  <c r="AD390" i="1"/>
  <c r="AC390" i="1"/>
  <c r="W390" i="1"/>
  <c r="X390" i="1"/>
  <c r="AC146" i="1"/>
  <c r="X146" i="1"/>
  <c r="W146" i="1"/>
  <c r="U147" i="1"/>
  <c r="AD146" i="1"/>
  <c r="AE146" i="1"/>
  <c r="Y146" i="1"/>
  <c r="F196" i="1"/>
  <c r="U342" i="1"/>
  <c r="X342" i="1" s="1"/>
  <c r="F245" i="1"/>
  <c r="F246" i="1" s="1"/>
  <c r="F38" i="1"/>
  <c r="F87" i="1"/>
  <c r="AC194" i="1"/>
  <c r="X194" i="1"/>
  <c r="U195" i="1"/>
  <c r="AE194" i="1"/>
  <c r="Y194" i="1"/>
  <c r="AD194" i="1"/>
  <c r="W293" i="1"/>
  <c r="X293" i="1"/>
  <c r="U294" i="1"/>
  <c r="AE293" i="1"/>
  <c r="Y293" i="1"/>
  <c r="W241" i="1"/>
  <c r="X241" i="1"/>
  <c r="AC241" i="1"/>
  <c r="O245" i="1"/>
  <c r="U242" i="1"/>
  <c r="AE241" i="1"/>
  <c r="Y241" i="1"/>
  <c r="AD241" i="1"/>
  <c r="H98" i="1"/>
  <c r="H99" i="1" s="1"/>
  <c r="AA99" i="1" s="1"/>
  <c r="AA97" i="1"/>
  <c r="Y341" i="1"/>
  <c r="AE341" i="1"/>
  <c r="AD341" i="1"/>
  <c r="AB86" i="1"/>
  <c r="AB37" i="1"/>
  <c r="W341" i="1"/>
  <c r="X341" i="1"/>
  <c r="AC341" i="1"/>
  <c r="Y392" i="1"/>
  <c r="AD392" i="1"/>
  <c r="F392" i="1"/>
  <c r="F393" i="1" s="1"/>
  <c r="AA392" i="1"/>
  <c r="J292" i="1"/>
  <c r="AB293" i="1"/>
  <c r="AC293" i="1"/>
  <c r="E294" i="1"/>
  <c r="E295" i="1" s="1"/>
  <c r="AD293" i="1"/>
  <c r="F294" i="1"/>
  <c r="F295" i="1" s="1"/>
  <c r="AB245" i="1"/>
  <c r="AA196" i="1"/>
  <c r="AA146" i="1"/>
  <c r="G147" i="1"/>
  <c r="G148" i="1" s="1"/>
  <c r="AA148" i="1" s="1"/>
  <c r="F147" i="1"/>
  <c r="F148" i="1" s="1"/>
  <c r="N87" i="1"/>
  <c r="N38" i="1"/>
  <c r="L40" i="1"/>
  <c r="L89" i="1"/>
  <c r="J87" i="1"/>
  <c r="AI87" i="1" s="1"/>
  <c r="J38" i="1"/>
  <c r="AI38" i="1" s="1"/>
  <c r="U13" i="1"/>
  <c r="AD12" i="1"/>
  <c r="Y12" i="1"/>
  <c r="AD4" i="1"/>
  <c r="U5" i="1"/>
  <c r="Y4" i="1"/>
  <c r="AB393" i="1" l="1"/>
  <c r="AC393" i="1"/>
  <c r="AD393" i="1"/>
  <c r="AC295" i="1"/>
  <c r="AD295" i="1"/>
  <c r="AB295" i="1"/>
  <c r="L295" i="1"/>
  <c r="L197" i="1"/>
  <c r="L246" i="1"/>
  <c r="L148" i="1"/>
  <c r="L344" i="1"/>
  <c r="L393" i="1"/>
  <c r="AI196" i="1"/>
  <c r="J197" i="1"/>
  <c r="AI197" i="1" s="1"/>
  <c r="P196" i="1"/>
  <c r="V196" i="1" s="1"/>
  <c r="U197" i="1" s="1"/>
  <c r="O197" i="1"/>
  <c r="P197" i="1" s="1"/>
  <c r="V197" i="1" s="1"/>
  <c r="F197" i="1"/>
  <c r="P245" i="1"/>
  <c r="V245" i="1" s="1"/>
  <c r="U246" i="1" s="1"/>
  <c r="O246" i="1"/>
  <c r="P246" i="1" s="1"/>
  <c r="V246" i="1" s="1"/>
  <c r="V148" i="1"/>
  <c r="Y147" i="1"/>
  <c r="U148" i="1"/>
  <c r="AD147" i="1"/>
  <c r="W342" i="1"/>
  <c r="AC342" i="1"/>
  <c r="AI292" i="1"/>
  <c r="J245" i="1"/>
  <c r="AI244" i="1"/>
  <c r="P38" i="1"/>
  <c r="V38" i="1" s="1"/>
  <c r="O39" i="1"/>
  <c r="W391" i="1"/>
  <c r="X391" i="1"/>
  <c r="AC391" i="1"/>
  <c r="AC147" i="1"/>
  <c r="W147" i="1"/>
  <c r="X147" i="1"/>
  <c r="AE147" i="1"/>
  <c r="AD391" i="1"/>
  <c r="U392" i="1"/>
  <c r="AE391" i="1"/>
  <c r="Y391" i="1"/>
  <c r="F88" i="1"/>
  <c r="F39" i="1"/>
  <c r="U196" i="1"/>
  <c r="AE195" i="1"/>
  <c r="Y195" i="1"/>
  <c r="AD195" i="1"/>
  <c r="AE294" i="1"/>
  <c r="Y294" i="1"/>
  <c r="W294" i="1"/>
  <c r="X294" i="1"/>
  <c r="W195" i="1"/>
  <c r="X195" i="1"/>
  <c r="AC195" i="1"/>
  <c r="U243" i="1"/>
  <c r="AE242" i="1"/>
  <c r="Y242" i="1"/>
  <c r="AD242" i="1"/>
  <c r="W242" i="1"/>
  <c r="X242" i="1"/>
  <c r="AC242" i="1"/>
  <c r="AA98" i="1"/>
  <c r="AB87" i="1"/>
  <c r="AB38" i="1"/>
  <c r="AE342" i="1"/>
  <c r="U343" i="1"/>
  <c r="Y342" i="1"/>
  <c r="AD342" i="1"/>
  <c r="J293" i="1"/>
  <c r="AC294" i="1"/>
  <c r="AB294" i="1"/>
  <c r="AD294" i="1"/>
  <c r="AA147" i="1"/>
  <c r="N88" i="1"/>
  <c r="N39" i="1"/>
  <c r="L41" i="1"/>
  <c r="L90" i="1"/>
  <c r="J88" i="1"/>
  <c r="AI88" i="1" s="1"/>
  <c r="J39" i="1"/>
  <c r="AI39" i="1" s="1"/>
  <c r="AC13" i="1"/>
  <c r="W13" i="1"/>
  <c r="X13" i="1"/>
  <c r="W5" i="1"/>
  <c r="AC5" i="1"/>
  <c r="X5" i="1"/>
  <c r="AI148" i="1" l="1"/>
  <c r="Y197" i="1"/>
  <c r="AE197" i="1"/>
  <c r="AD197" i="1"/>
  <c r="X197" i="1"/>
  <c r="W197" i="1"/>
  <c r="AC197" i="1"/>
  <c r="AE246" i="1"/>
  <c r="Y246" i="1"/>
  <c r="AD246" i="1"/>
  <c r="W246" i="1"/>
  <c r="X246" i="1"/>
  <c r="AC246" i="1"/>
  <c r="AI245" i="1"/>
  <c r="J246" i="1"/>
  <c r="W148" i="1"/>
  <c r="X148" i="1"/>
  <c r="AC148" i="1"/>
  <c r="Y148" i="1"/>
  <c r="AE148" i="1"/>
  <c r="AD148" i="1"/>
  <c r="AI293" i="1"/>
  <c r="P39" i="1"/>
  <c r="V39" i="1" s="1"/>
  <c r="O40" i="1"/>
  <c r="AC392" i="1"/>
  <c r="W392" i="1"/>
  <c r="AE392" i="1"/>
  <c r="X392" i="1"/>
  <c r="F40" i="1"/>
  <c r="F89" i="1"/>
  <c r="W243" i="1"/>
  <c r="X243" i="1"/>
  <c r="AC243" i="1"/>
  <c r="U244" i="1"/>
  <c r="AE243" i="1"/>
  <c r="Y243" i="1"/>
  <c r="AD243" i="1"/>
  <c r="W196" i="1"/>
  <c r="X196" i="1"/>
  <c r="AC196" i="1"/>
  <c r="AE196" i="1"/>
  <c r="Y196" i="1"/>
  <c r="AD196" i="1"/>
  <c r="AB88" i="1"/>
  <c r="AB39" i="1"/>
  <c r="AE343" i="1"/>
  <c r="Y343" i="1"/>
  <c r="AD343" i="1"/>
  <c r="W343" i="1"/>
  <c r="X343" i="1"/>
  <c r="AC343" i="1"/>
  <c r="J294" i="1"/>
  <c r="N89" i="1"/>
  <c r="N40" i="1"/>
  <c r="L42" i="1"/>
  <c r="L91" i="1"/>
  <c r="J89" i="1"/>
  <c r="AI89" i="1" s="1"/>
  <c r="J40" i="1"/>
  <c r="AI40" i="1" s="1"/>
  <c r="J295" i="1" l="1"/>
  <c r="AI246" i="1"/>
  <c r="AI294" i="1"/>
  <c r="P40" i="1"/>
  <c r="V40" i="1" s="1"/>
  <c r="O41" i="1"/>
  <c r="F90" i="1"/>
  <c r="F41" i="1"/>
  <c r="W244" i="1"/>
  <c r="X244" i="1"/>
  <c r="AC244" i="1"/>
  <c r="U245" i="1"/>
  <c r="AE244" i="1"/>
  <c r="Y244" i="1"/>
  <c r="AD244" i="1"/>
  <c r="AB89" i="1"/>
  <c r="AB40" i="1"/>
  <c r="N90" i="1"/>
  <c r="N41" i="1"/>
  <c r="L43" i="1"/>
  <c r="L92" i="1"/>
  <c r="J90" i="1"/>
  <c r="AI90" i="1" s="1"/>
  <c r="J41" i="1"/>
  <c r="AI41" i="1" s="1"/>
  <c r="AD15" i="1"/>
  <c r="U16" i="1"/>
  <c r="Y15" i="1"/>
  <c r="AI295" i="1" l="1"/>
  <c r="P41" i="1"/>
  <c r="V41" i="1" s="1"/>
  <c r="O42" i="1"/>
  <c r="F42" i="1"/>
  <c r="F91" i="1"/>
  <c r="W245" i="1"/>
  <c r="X245" i="1"/>
  <c r="AC245" i="1"/>
  <c r="AE245" i="1"/>
  <c r="Y245" i="1"/>
  <c r="AD245" i="1"/>
  <c r="AB90" i="1"/>
  <c r="AB41" i="1"/>
  <c r="N91" i="1"/>
  <c r="N42" i="1"/>
  <c r="L44" i="1"/>
  <c r="L93" i="1"/>
  <c r="J91" i="1"/>
  <c r="AI91" i="1" s="1"/>
  <c r="J42" i="1"/>
  <c r="AI42" i="1" s="1"/>
  <c r="AC16" i="1"/>
  <c r="W16" i="1"/>
  <c r="X16" i="1"/>
  <c r="P42" i="1" l="1"/>
  <c r="V42" i="1" s="1"/>
  <c r="O43" i="1"/>
  <c r="F92" i="1"/>
  <c r="F43" i="1"/>
  <c r="AB91" i="1"/>
  <c r="AB42" i="1"/>
  <c r="J297" i="1"/>
  <c r="N92" i="1"/>
  <c r="N43" i="1"/>
  <c r="L45" i="1"/>
  <c r="L94" i="1"/>
  <c r="J92" i="1"/>
  <c r="AI92" i="1" s="1"/>
  <c r="J43" i="1"/>
  <c r="AI43" i="1" s="1"/>
  <c r="AI297" i="1" l="1"/>
  <c r="P43" i="1"/>
  <c r="V43" i="1" s="1"/>
  <c r="O44" i="1"/>
  <c r="F44" i="1"/>
  <c r="F93" i="1"/>
  <c r="AB92" i="1"/>
  <c r="AB43" i="1"/>
  <c r="J298" i="1"/>
  <c r="N93" i="1"/>
  <c r="N44" i="1"/>
  <c r="L46" i="1"/>
  <c r="L95" i="1"/>
  <c r="J93" i="1"/>
  <c r="AI93" i="1" s="1"/>
  <c r="J44" i="1"/>
  <c r="AI44" i="1" s="1"/>
  <c r="AD18" i="1"/>
  <c r="U19" i="1"/>
  <c r="Y18" i="1"/>
  <c r="AI298" i="1" l="1"/>
  <c r="P44" i="1"/>
  <c r="V44" i="1" s="1"/>
  <c r="O45" i="1"/>
  <c r="F94" i="1"/>
  <c r="F45" i="1"/>
  <c r="AB93" i="1"/>
  <c r="AB44" i="1"/>
  <c r="J299" i="1"/>
  <c r="N94" i="1"/>
  <c r="N45" i="1"/>
  <c r="L47" i="1"/>
  <c r="L96" i="1"/>
  <c r="J94" i="1"/>
  <c r="AI94" i="1" s="1"/>
  <c r="J45" i="1"/>
  <c r="AI45" i="1" s="1"/>
  <c r="W19" i="1"/>
  <c r="AC19" i="1"/>
  <c r="X19" i="1"/>
  <c r="P45" i="1" l="1"/>
  <c r="V45" i="1" s="1"/>
  <c r="O46" i="1"/>
  <c r="AI299" i="1"/>
  <c r="F46" i="1"/>
  <c r="F95" i="1"/>
  <c r="AB94" i="1"/>
  <c r="AB45" i="1"/>
  <c r="J300" i="1"/>
  <c r="N95" i="1"/>
  <c r="N46" i="1"/>
  <c r="L48" i="1"/>
  <c r="L97" i="1"/>
  <c r="J95" i="1"/>
  <c r="AI95" i="1" s="1"/>
  <c r="J46" i="1"/>
  <c r="AI46" i="1" s="1"/>
  <c r="P46" i="1" l="1"/>
  <c r="V46" i="1" s="1"/>
  <c r="O47" i="1"/>
  <c r="AI300" i="1"/>
  <c r="F96" i="1"/>
  <c r="F47" i="1"/>
  <c r="AB95" i="1"/>
  <c r="AB46" i="1"/>
  <c r="J301" i="1"/>
  <c r="N96" i="1"/>
  <c r="N47" i="1"/>
  <c r="L49" i="1"/>
  <c r="L98" i="1"/>
  <c r="J96" i="1"/>
  <c r="AI96" i="1" s="1"/>
  <c r="J47" i="1"/>
  <c r="AI47" i="1" s="1"/>
  <c r="U22" i="1"/>
  <c r="AD21" i="1"/>
  <c r="Y21" i="1"/>
  <c r="L50" i="1" l="1"/>
  <c r="L99" i="1"/>
  <c r="AI301" i="1"/>
  <c r="P47" i="1"/>
  <c r="V47" i="1" s="1"/>
  <c r="O48" i="1"/>
  <c r="F48" i="1"/>
  <c r="F97" i="1"/>
  <c r="AB96" i="1"/>
  <c r="AB47" i="1"/>
  <c r="J302" i="1"/>
  <c r="N97" i="1"/>
  <c r="N48" i="1"/>
  <c r="J97" i="1"/>
  <c r="AI97" i="1" s="1"/>
  <c r="J48" i="1"/>
  <c r="AI48" i="1" s="1"/>
  <c r="W22" i="1"/>
  <c r="AC22" i="1"/>
  <c r="X22" i="1"/>
  <c r="AI302" i="1" l="1"/>
  <c r="P48" i="1"/>
  <c r="V48" i="1" s="1"/>
  <c r="O49" i="1"/>
  <c r="F98" i="1"/>
  <c r="F99" i="1" s="1"/>
  <c r="F49" i="1"/>
  <c r="O52" i="1"/>
  <c r="P52" i="1" s="1"/>
  <c r="V52" i="1" s="1"/>
  <c r="AB97" i="1"/>
  <c r="AB48" i="1"/>
  <c r="J303" i="1"/>
  <c r="N98" i="1"/>
  <c r="N99" i="1" s="1"/>
  <c r="AB99" i="1" s="1"/>
  <c r="N49" i="1"/>
  <c r="N50" i="1" s="1"/>
  <c r="AB50" i="1" s="1"/>
  <c r="J98" i="1"/>
  <c r="J49" i="1"/>
  <c r="F50" i="1" l="1"/>
  <c r="AI98" i="1"/>
  <c r="J99" i="1"/>
  <c r="AI99" i="1" s="1"/>
  <c r="P49" i="1"/>
  <c r="V49" i="1" s="1"/>
  <c r="U50" i="1" s="1"/>
  <c r="O50" i="1"/>
  <c r="P50" i="1" s="1"/>
  <c r="V50" i="1" s="1"/>
  <c r="AI49" i="1"/>
  <c r="J50" i="1"/>
  <c r="AI50" i="1" s="1"/>
  <c r="AI303" i="1"/>
  <c r="O53" i="1"/>
  <c r="P53" i="1" s="1"/>
  <c r="V53" i="1" s="1"/>
  <c r="X52" i="1"/>
  <c r="AB98" i="1"/>
  <c r="AB49" i="1"/>
  <c r="J304" i="1"/>
  <c r="U25" i="1"/>
  <c r="AD24" i="1"/>
  <c r="Y24" i="1"/>
  <c r="AE50" i="1" l="1"/>
  <c r="Y50" i="1"/>
  <c r="AD50" i="1"/>
  <c r="X50" i="1"/>
  <c r="W50" i="1"/>
  <c r="AC50" i="1"/>
  <c r="AI304" i="1"/>
  <c r="O54" i="1"/>
  <c r="P54" i="1" s="1"/>
  <c r="V54" i="1" s="1"/>
  <c r="J305" i="1"/>
  <c r="W25" i="1"/>
  <c r="AC25" i="1"/>
  <c r="X25" i="1"/>
  <c r="AI305" i="1" l="1"/>
  <c r="O55" i="1"/>
  <c r="P55" i="1" s="1"/>
  <c r="V55" i="1" s="1"/>
  <c r="J306" i="1"/>
  <c r="AI306" i="1" l="1"/>
  <c r="O56" i="1"/>
  <c r="P56" i="1" s="1"/>
  <c r="V56" i="1" s="1"/>
  <c r="U53" i="1"/>
  <c r="AE52" i="1"/>
  <c r="Y52" i="1"/>
  <c r="AD52" i="1"/>
  <c r="J307" i="1"/>
  <c r="AD27" i="1"/>
  <c r="U28" i="1"/>
  <c r="Y27" i="1"/>
  <c r="AI307" i="1" l="1"/>
  <c r="O57" i="1"/>
  <c r="P57" i="1" s="1"/>
  <c r="V57" i="1" s="1"/>
  <c r="X53" i="1"/>
  <c r="AC53" i="1"/>
  <c r="W53" i="1"/>
  <c r="AD53" i="1"/>
  <c r="AE53" i="1"/>
  <c r="U54" i="1"/>
  <c r="Y53" i="1"/>
  <c r="J308" i="1"/>
  <c r="AC28" i="1"/>
  <c r="W28" i="1"/>
  <c r="X28" i="1"/>
  <c r="AI308" i="1" l="1"/>
  <c r="O58" i="1"/>
  <c r="P58" i="1" s="1"/>
  <c r="V58" i="1" s="1"/>
  <c r="U55" i="1"/>
  <c r="AE54" i="1"/>
  <c r="AD54" i="1"/>
  <c r="Y54" i="1"/>
  <c r="AC54" i="1"/>
  <c r="W54" i="1"/>
  <c r="X54" i="1"/>
  <c r="J309" i="1"/>
  <c r="AI309" i="1" l="1"/>
  <c r="X55" i="1"/>
  <c r="AC55" i="1"/>
  <c r="W55" i="1"/>
  <c r="O59" i="1"/>
  <c r="P59" i="1" s="1"/>
  <c r="V59" i="1" s="1"/>
  <c r="Y55" i="1"/>
  <c r="U56" i="1"/>
  <c r="AD55" i="1"/>
  <c r="AE55" i="1"/>
  <c r="J310" i="1"/>
  <c r="U31" i="1"/>
  <c r="AD30" i="1"/>
  <c r="Y30" i="1"/>
  <c r="AI310" i="1" l="1"/>
  <c r="U57" i="1"/>
  <c r="Y56" i="1"/>
  <c r="AD56" i="1"/>
  <c r="AE56" i="1"/>
  <c r="W56" i="1"/>
  <c r="X56" i="1"/>
  <c r="AC56" i="1"/>
  <c r="O60" i="1"/>
  <c r="P60" i="1" s="1"/>
  <c r="V60" i="1" s="1"/>
  <c r="J311" i="1"/>
  <c r="W31" i="1"/>
  <c r="AC31" i="1"/>
  <c r="X31" i="1"/>
  <c r="AI311" i="1" l="1"/>
  <c r="O61" i="1"/>
  <c r="P61" i="1" s="1"/>
  <c r="V61" i="1" s="1"/>
  <c r="U58" i="1"/>
  <c r="Y57" i="1"/>
  <c r="AE57" i="1"/>
  <c r="AD57" i="1"/>
  <c r="W57" i="1"/>
  <c r="X57" i="1"/>
  <c r="AC57" i="1"/>
  <c r="J312" i="1"/>
  <c r="AI312" i="1" l="1"/>
  <c r="AD58" i="1"/>
  <c r="Y58" i="1"/>
  <c r="AE58" i="1"/>
  <c r="U59" i="1"/>
  <c r="X58" i="1"/>
  <c r="AC58" i="1"/>
  <c r="W58" i="1"/>
  <c r="O62" i="1"/>
  <c r="P62" i="1" s="1"/>
  <c r="V62" i="1" s="1"/>
  <c r="J313" i="1"/>
  <c r="U34" i="1"/>
  <c r="AD33" i="1"/>
  <c r="Y33" i="1"/>
  <c r="AI313" i="1" l="1"/>
  <c r="Y59" i="1"/>
  <c r="AD59" i="1"/>
  <c r="U60" i="1"/>
  <c r="AE59" i="1"/>
  <c r="O63" i="1"/>
  <c r="P63" i="1" s="1"/>
  <c r="V63" i="1" s="1"/>
  <c r="AC59" i="1"/>
  <c r="X59" i="1"/>
  <c r="W59" i="1"/>
  <c r="J314" i="1"/>
  <c r="W34" i="1"/>
  <c r="AC34" i="1"/>
  <c r="X34" i="1"/>
  <c r="AI314" i="1" l="1"/>
  <c r="W60" i="1"/>
  <c r="AC60" i="1"/>
  <c r="X60" i="1"/>
  <c r="O64" i="1"/>
  <c r="P64" i="1" s="1"/>
  <c r="V64" i="1" s="1"/>
  <c r="Y60" i="1"/>
  <c r="AD60" i="1"/>
  <c r="U61" i="1"/>
  <c r="AE60" i="1"/>
  <c r="J315" i="1"/>
  <c r="AI315" i="1" l="1"/>
  <c r="AC61" i="1"/>
  <c r="W61" i="1"/>
  <c r="X61" i="1"/>
  <c r="AE61" i="1"/>
  <c r="AD61" i="1"/>
  <c r="Y61" i="1"/>
  <c r="U62" i="1"/>
  <c r="O65" i="1"/>
  <c r="P65" i="1" s="1"/>
  <c r="V65" i="1" s="1"/>
  <c r="J316" i="1"/>
  <c r="U37" i="1"/>
  <c r="AD36" i="1"/>
  <c r="Y36" i="1"/>
  <c r="AI316" i="1" l="1"/>
  <c r="O66" i="1"/>
  <c r="P66" i="1" s="1"/>
  <c r="V66" i="1" s="1"/>
  <c r="X62" i="1"/>
  <c r="AC62" i="1"/>
  <c r="W62" i="1"/>
  <c r="U63" i="1"/>
  <c r="AD62" i="1"/>
  <c r="AE62" i="1"/>
  <c r="Y62" i="1"/>
  <c r="J317" i="1"/>
  <c r="W37" i="1"/>
  <c r="AC37" i="1"/>
  <c r="X37" i="1"/>
  <c r="AI317" i="1" l="1"/>
  <c r="Y63" i="1"/>
  <c r="AE63" i="1"/>
  <c r="U64" i="1"/>
  <c r="AD63" i="1"/>
  <c r="O67" i="1"/>
  <c r="P67" i="1" s="1"/>
  <c r="V67" i="1" s="1"/>
  <c r="X63" i="1"/>
  <c r="AC63" i="1"/>
  <c r="W63" i="1"/>
  <c r="J318" i="1"/>
  <c r="AI318" i="1" l="1"/>
  <c r="U65" i="1"/>
  <c r="Y64" i="1"/>
  <c r="AD64" i="1"/>
  <c r="AE64" i="1"/>
  <c r="W64" i="1"/>
  <c r="X64" i="1"/>
  <c r="AC64" i="1"/>
  <c r="O68" i="1"/>
  <c r="P68" i="1" s="1"/>
  <c r="V68" i="1" s="1"/>
  <c r="J319" i="1"/>
  <c r="AD39" i="1"/>
  <c r="U40" i="1"/>
  <c r="Y39" i="1"/>
  <c r="AI319" i="1" l="1"/>
  <c r="W65" i="1"/>
  <c r="X65" i="1"/>
  <c r="AC65" i="1"/>
  <c r="O69" i="1"/>
  <c r="P69" i="1" s="1"/>
  <c r="V69" i="1" s="1"/>
  <c r="U66" i="1"/>
  <c r="Y65" i="1"/>
  <c r="AE65" i="1"/>
  <c r="AD65" i="1"/>
  <c r="J320" i="1"/>
  <c r="AC40" i="1"/>
  <c r="W40" i="1"/>
  <c r="X40" i="1"/>
  <c r="AI320" i="1" l="1"/>
  <c r="AC66" i="1"/>
  <c r="W66" i="1"/>
  <c r="X66" i="1"/>
  <c r="O70" i="1"/>
  <c r="P70" i="1" s="1"/>
  <c r="V70" i="1" s="1"/>
  <c r="Y66" i="1"/>
  <c r="U67" i="1"/>
  <c r="AE66" i="1"/>
  <c r="AD66" i="1"/>
  <c r="J321" i="1"/>
  <c r="AI321" i="1" l="1"/>
  <c r="AC67" i="1"/>
  <c r="W67" i="1"/>
  <c r="X67" i="1"/>
  <c r="AE67" i="1"/>
  <c r="AD67" i="1"/>
  <c r="Y67" i="1"/>
  <c r="U68" i="1"/>
  <c r="O71" i="1"/>
  <c r="P71" i="1" s="1"/>
  <c r="V71" i="1" s="1"/>
  <c r="J322" i="1"/>
  <c r="AD42" i="1"/>
  <c r="U43" i="1"/>
  <c r="Y42" i="1"/>
  <c r="AI322" i="1" l="1"/>
  <c r="O72" i="1"/>
  <c r="P72" i="1" s="1"/>
  <c r="V72" i="1" s="1"/>
  <c r="Y68" i="1"/>
  <c r="U69" i="1"/>
  <c r="AE68" i="1"/>
  <c r="AD68" i="1"/>
  <c r="W68" i="1"/>
  <c r="AC68" i="1"/>
  <c r="X68" i="1"/>
  <c r="J323" i="1"/>
  <c r="AC43" i="1"/>
  <c r="W43" i="1"/>
  <c r="X43" i="1"/>
  <c r="AI323" i="1" l="1"/>
  <c r="AC69" i="1"/>
  <c r="W69" i="1"/>
  <c r="X69" i="1"/>
  <c r="O73" i="1"/>
  <c r="P73" i="1" s="1"/>
  <c r="V73" i="1" s="1"/>
  <c r="Y69" i="1"/>
  <c r="AD69" i="1"/>
  <c r="U70" i="1"/>
  <c r="AE69" i="1"/>
  <c r="J324" i="1"/>
  <c r="AI324" i="1" l="1"/>
  <c r="U71" i="1"/>
  <c r="Y70" i="1"/>
  <c r="AE70" i="1"/>
  <c r="AD70" i="1"/>
  <c r="O74" i="1"/>
  <c r="P74" i="1" s="1"/>
  <c r="V74" i="1" s="1"/>
  <c r="AC70" i="1"/>
  <c r="W70" i="1"/>
  <c r="X70" i="1"/>
  <c r="J325" i="1"/>
  <c r="U46" i="1"/>
  <c r="AD45" i="1"/>
  <c r="Y45" i="1"/>
  <c r="AI325" i="1" l="1"/>
  <c r="O75" i="1"/>
  <c r="P75" i="1" s="1"/>
  <c r="V75" i="1" s="1"/>
  <c r="U72" i="1"/>
  <c r="AE71" i="1"/>
  <c r="Y71" i="1"/>
  <c r="AD71" i="1"/>
  <c r="X71" i="1"/>
  <c r="AC71" i="1"/>
  <c r="W71" i="1"/>
  <c r="J326" i="1"/>
  <c r="AC46" i="1"/>
  <c r="W46" i="1"/>
  <c r="X46" i="1"/>
  <c r="AI326" i="1" l="1"/>
  <c r="U73" i="1"/>
  <c r="Y72" i="1"/>
  <c r="AE72" i="1"/>
  <c r="AD72" i="1"/>
  <c r="X72" i="1"/>
  <c r="AC72" i="1"/>
  <c r="W72" i="1"/>
  <c r="O76" i="1"/>
  <c r="P76" i="1" s="1"/>
  <c r="V76" i="1" s="1"/>
  <c r="J327" i="1"/>
  <c r="AI327" i="1" l="1"/>
  <c r="AD73" i="1"/>
  <c r="AE73" i="1"/>
  <c r="U74" i="1"/>
  <c r="Y73" i="1"/>
  <c r="O77" i="1"/>
  <c r="P77" i="1" s="1"/>
  <c r="V77" i="1" s="1"/>
  <c r="AC73" i="1"/>
  <c r="X73" i="1"/>
  <c r="W73" i="1"/>
  <c r="J328" i="1"/>
  <c r="AD48" i="1"/>
  <c r="U49" i="1"/>
  <c r="Y48" i="1"/>
  <c r="AI328" i="1" l="1"/>
  <c r="U75" i="1"/>
  <c r="AD74" i="1"/>
  <c r="Y74" i="1"/>
  <c r="AE74" i="1"/>
  <c r="AC74" i="1"/>
  <c r="W74" i="1"/>
  <c r="X74" i="1"/>
  <c r="O78" i="1"/>
  <c r="P78" i="1" s="1"/>
  <c r="V78" i="1" s="1"/>
  <c r="J329" i="1"/>
  <c r="W49" i="1"/>
  <c r="AC49" i="1"/>
  <c r="X49" i="1"/>
  <c r="AI329" i="1" l="1"/>
  <c r="O79" i="1"/>
  <c r="P79" i="1" s="1"/>
  <c r="V79" i="1" s="1"/>
  <c r="U76" i="1"/>
  <c r="Y75" i="1"/>
  <c r="AE75" i="1"/>
  <c r="AD75" i="1"/>
  <c r="AC75" i="1"/>
  <c r="W75" i="1"/>
  <c r="X75" i="1"/>
  <c r="J330" i="1"/>
  <c r="AI330" i="1" l="1"/>
  <c r="W76" i="1"/>
  <c r="X76" i="1"/>
  <c r="AC76" i="1"/>
  <c r="O80" i="1"/>
  <c r="P80" i="1" s="1"/>
  <c r="V80" i="1" s="1"/>
  <c r="Y76" i="1"/>
  <c r="AD76" i="1"/>
  <c r="U77" i="1"/>
  <c r="AE76" i="1"/>
  <c r="J331" i="1"/>
  <c r="AI331" i="1" l="1"/>
  <c r="AE37" i="1"/>
  <c r="Y34" i="1"/>
  <c r="Y5" i="1"/>
  <c r="U29" i="1"/>
  <c r="X29" i="1" s="1"/>
  <c r="AD22" i="1"/>
  <c r="Y14" i="1"/>
  <c r="AE46" i="1"/>
  <c r="AD49" i="1"/>
  <c r="U27" i="1"/>
  <c r="AC27" i="1" s="1"/>
  <c r="U42" i="1"/>
  <c r="AE42" i="1" s="1"/>
  <c r="AD31" i="1"/>
  <c r="O81" i="1"/>
  <c r="P81" i="1" s="1"/>
  <c r="V81" i="1" s="1"/>
  <c r="AC77" i="1"/>
  <c r="W77" i="1"/>
  <c r="X77" i="1"/>
  <c r="U78" i="1"/>
  <c r="Y77" i="1"/>
  <c r="AD77" i="1"/>
  <c r="AE77" i="1"/>
  <c r="J332" i="1"/>
  <c r="AD25" i="1"/>
  <c r="U26" i="1"/>
  <c r="AE26" i="1" s="1"/>
  <c r="Y44" i="1"/>
  <c r="U45" i="1"/>
  <c r="W45" i="1" s="1"/>
  <c r="Y17" i="1"/>
  <c r="U18" i="1"/>
  <c r="W18" i="1" s="1"/>
  <c r="U47" i="1"/>
  <c r="X47" i="1" s="1"/>
  <c r="Y19" i="1"/>
  <c r="U20" i="1"/>
  <c r="AE20" i="1" s="1"/>
  <c r="AD19" i="1"/>
  <c r="AE19" i="1"/>
  <c r="AD10" i="1"/>
  <c r="AE10" i="1"/>
  <c r="Y10" i="1"/>
  <c r="U11" i="1"/>
  <c r="AE11" i="1" s="1"/>
  <c r="AD38" i="1"/>
  <c r="Y38" i="1"/>
  <c r="U39" i="1"/>
  <c r="U30" i="1"/>
  <c r="Y29" i="1"/>
  <c r="AD29" i="1"/>
  <c r="Y23" i="1"/>
  <c r="AD23" i="1"/>
  <c r="U24" i="1"/>
  <c r="Y11" i="1"/>
  <c r="AD11" i="1"/>
  <c r="U12" i="1"/>
  <c r="U33" i="1"/>
  <c r="Y32" i="1"/>
  <c r="AD32" i="1"/>
  <c r="Y7" i="1"/>
  <c r="AD7" i="1"/>
  <c r="U8" i="1"/>
  <c r="AE8" i="1" s="1"/>
  <c r="AE7" i="1"/>
  <c r="AD20" i="1"/>
  <c r="U21" i="1"/>
  <c r="Y20" i="1"/>
  <c r="U17" i="1"/>
  <c r="AE17" i="1" s="1"/>
  <c r="AD16" i="1"/>
  <c r="Y16" i="1"/>
  <c r="AE16" i="1"/>
  <c r="AE43" i="1"/>
  <c r="U44" i="1"/>
  <c r="AE44" i="1" s="1"/>
  <c r="AD43" i="1"/>
  <c r="Y43" i="1"/>
  <c r="U9" i="1"/>
  <c r="AD8" i="1"/>
  <c r="Y8" i="1"/>
  <c r="U48" i="1"/>
  <c r="AD47" i="1"/>
  <c r="Y47" i="1"/>
  <c r="AE40" i="1"/>
  <c r="Y40" i="1"/>
  <c r="AD40" i="1"/>
  <c r="U41" i="1"/>
  <c r="U36" i="1"/>
  <c r="AD35" i="1"/>
  <c r="Y35" i="1"/>
  <c r="U14" i="1"/>
  <c r="AE14" i="1" s="1"/>
  <c r="AD13" i="1"/>
  <c r="Y13" i="1"/>
  <c r="AE13" i="1"/>
  <c r="U32" i="1"/>
  <c r="AE32" i="1" s="1"/>
  <c r="U38" i="1"/>
  <c r="AD37" i="1"/>
  <c r="Y25" i="1"/>
  <c r="AD34" i="1"/>
  <c r="Y37" i="1"/>
  <c r="U15" i="1"/>
  <c r="Y26" i="1"/>
  <c r="AD41" i="1"/>
  <c r="AE25" i="1"/>
  <c r="AE49" i="1"/>
  <c r="AD17" i="1"/>
  <c r="AD26" i="1"/>
  <c r="U35" i="1"/>
  <c r="AE35" i="1" s="1"/>
  <c r="Y41" i="1"/>
  <c r="Y49" i="1"/>
  <c r="AE31" i="1"/>
  <c r="AE5" i="1"/>
  <c r="AE22" i="1"/>
  <c r="Y28" i="1"/>
  <c r="Y31" i="1"/>
  <c r="AD46" i="1"/>
  <c r="U6" i="1"/>
  <c r="U23" i="1"/>
  <c r="AE23" i="1" s="1"/>
  <c r="AD14" i="1"/>
  <c r="AE28" i="1"/>
  <c r="Y46" i="1"/>
  <c r="AD5" i="1"/>
  <c r="Y22" i="1"/>
  <c r="AD28" i="1"/>
  <c r="AD44" i="1"/>
  <c r="AE34" i="1"/>
  <c r="X27" i="1" l="1"/>
  <c r="W27" i="1"/>
  <c r="AE27" i="1"/>
  <c r="W42" i="1"/>
  <c r="AI332" i="1"/>
  <c r="X42" i="1"/>
  <c r="AC42" i="1"/>
  <c r="W29" i="1"/>
  <c r="AE29" i="1"/>
  <c r="AC47" i="1"/>
  <c r="AC29" i="1"/>
  <c r="W47" i="1"/>
  <c r="AE47" i="1"/>
  <c r="AC26" i="1"/>
  <c r="AC18" i="1"/>
  <c r="W78" i="1"/>
  <c r="AC78" i="1"/>
  <c r="X78" i="1"/>
  <c r="Y78" i="1"/>
  <c r="U79" i="1"/>
  <c r="AD78" i="1"/>
  <c r="AE78" i="1"/>
  <c r="O82" i="1"/>
  <c r="P82" i="1" s="1"/>
  <c r="V82" i="1" s="1"/>
  <c r="J333" i="1"/>
  <c r="X45" i="1"/>
  <c r="AE45" i="1"/>
  <c r="AC45" i="1"/>
  <c r="AE18" i="1"/>
  <c r="X18" i="1"/>
  <c r="W26" i="1"/>
  <c r="X26" i="1"/>
  <c r="W41" i="1"/>
  <c r="X41" i="1"/>
  <c r="AC41" i="1"/>
  <c r="AC24" i="1"/>
  <c r="W24" i="1"/>
  <c r="AE24" i="1"/>
  <c r="X24" i="1"/>
  <c r="W11" i="1"/>
  <c r="X11" i="1"/>
  <c r="AC11" i="1"/>
  <c r="AC21" i="1"/>
  <c r="W21" i="1"/>
  <c r="X21" i="1"/>
  <c r="AE21" i="1"/>
  <c r="AC23" i="1"/>
  <c r="W23" i="1"/>
  <c r="X23" i="1"/>
  <c r="AC30" i="1"/>
  <c r="W30" i="1"/>
  <c r="X30" i="1"/>
  <c r="AE30" i="1"/>
  <c r="X6" i="1"/>
  <c r="W6" i="1"/>
  <c r="AE6" i="1"/>
  <c r="AC6" i="1"/>
  <c r="AC14" i="1"/>
  <c r="W14" i="1"/>
  <c r="X14" i="1"/>
  <c r="X9" i="1"/>
  <c r="W9" i="1"/>
  <c r="AC9" i="1"/>
  <c r="AE9" i="1"/>
  <c r="AC33" i="1"/>
  <c r="X33" i="1"/>
  <c r="AE33" i="1"/>
  <c r="W33" i="1"/>
  <c r="AE41" i="1"/>
  <c r="X12" i="1"/>
  <c r="AC12" i="1"/>
  <c r="AE12" i="1"/>
  <c r="W12" i="1"/>
  <c r="X39" i="1"/>
  <c r="AC39" i="1"/>
  <c r="W39" i="1"/>
  <c r="AE39" i="1"/>
  <c r="AC38" i="1"/>
  <c r="W38" i="1"/>
  <c r="X38" i="1"/>
  <c r="W8" i="1"/>
  <c r="AC8" i="1"/>
  <c r="X8" i="1"/>
  <c r="AC15" i="1"/>
  <c r="X15" i="1"/>
  <c r="W15" i="1"/>
  <c r="AE15" i="1"/>
  <c r="X32" i="1"/>
  <c r="W32" i="1"/>
  <c r="AC32" i="1"/>
  <c r="W48" i="1"/>
  <c r="X48" i="1"/>
  <c r="AC48" i="1"/>
  <c r="AE48" i="1"/>
  <c r="AE38" i="1"/>
  <c r="W20" i="1"/>
  <c r="X20" i="1"/>
  <c r="AC20" i="1"/>
  <c r="W35" i="1"/>
  <c r="AC35" i="1"/>
  <c r="X35" i="1"/>
  <c r="AC36" i="1"/>
  <c r="AE36" i="1"/>
  <c r="X36" i="1"/>
  <c r="W36" i="1"/>
  <c r="AC44" i="1"/>
  <c r="X44" i="1"/>
  <c r="W44" i="1"/>
  <c r="AC17" i="1"/>
  <c r="W17" i="1"/>
  <c r="X17" i="1"/>
  <c r="AI333" i="1" l="1"/>
  <c r="O83" i="1"/>
  <c r="P83" i="1" s="1"/>
  <c r="V83" i="1" s="1"/>
  <c r="Y79" i="1"/>
  <c r="AD79" i="1"/>
  <c r="AE79" i="1"/>
  <c r="U80" i="1"/>
  <c r="W79" i="1"/>
  <c r="X79" i="1"/>
  <c r="AC79" i="1"/>
  <c r="J334" i="1"/>
  <c r="AI334" i="1" l="1"/>
  <c r="O84" i="1"/>
  <c r="P84" i="1" s="1"/>
  <c r="V84" i="1" s="1"/>
  <c r="Y80" i="1"/>
  <c r="AD80" i="1"/>
  <c r="AE80" i="1"/>
  <c r="U81" i="1"/>
  <c r="AC80" i="1"/>
  <c r="W80" i="1"/>
  <c r="X80" i="1"/>
  <c r="J335" i="1"/>
  <c r="AI335" i="1" l="1"/>
  <c r="AC81" i="1"/>
  <c r="W81" i="1"/>
  <c r="X81" i="1"/>
  <c r="Y81" i="1"/>
  <c r="AE81" i="1"/>
  <c r="U82" i="1"/>
  <c r="AD81" i="1"/>
  <c r="O85" i="1"/>
  <c r="P85" i="1" s="1"/>
  <c r="V85" i="1" s="1"/>
  <c r="J336" i="1"/>
  <c r="AI336" i="1" l="1"/>
  <c r="O86" i="1"/>
  <c r="P86" i="1" s="1"/>
  <c r="V86" i="1" s="1"/>
  <c r="AD82" i="1"/>
  <c r="Y82" i="1"/>
  <c r="U83" i="1"/>
  <c r="AE82" i="1"/>
  <c r="X82" i="1"/>
  <c r="AC82" i="1"/>
  <c r="W82" i="1"/>
  <c r="J337" i="1"/>
  <c r="AI337" i="1" l="1"/>
  <c r="U84" i="1"/>
  <c r="AD83" i="1"/>
  <c r="Y83" i="1"/>
  <c r="AE83" i="1"/>
  <c r="O87" i="1"/>
  <c r="P87" i="1" s="1"/>
  <c r="V87" i="1" s="1"/>
  <c r="AC83" i="1"/>
  <c r="W83" i="1"/>
  <c r="X83" i="1"/>
  <c r="J338" i="1"/>
  <c r="AI338" i="1" l="1"/>
  <c r="W84" i="1"/>
  <c r="AC84" i="1"/>
  <c r="X84" i="1"/>
  <c r="O88" i="1"/>
  <c r="P88" i="1" s="1"/>
  <c r="V88" i="1" s="1"/>
  <c r="Y84" i="1"/>
  <c r="U85" i="1"/>
  <c r="AD84" i="1"/>
  <c r="AE84" i="1"/>
  <c r="J339" i="1"/>
  <c r="AI339" i="1" l="1"/>
  <c r="O89" i="1"/>
  <c r="P89" i="1" s="1"/>
  <c r="V89" i="1" s="1"/>
  <c r="U86" i="1"/>
  <c r="Y85" i="1"/>
  <c r="AE85" i="1"/>
  <c r="AD85" i="1"/>
  <c r="X85" i="1"/>
  <c r="W85" i="1"/>
  <c r="AC85" i="1"/>
  <c r="J340" i="1"/>
  <c r="AI340" i="1" l="1"/>
  <c r="W86" i="1"/>
  <c r="X86" i="1"/>
  <c r="AC86" i="1"/>
  <c r="O90" i="1"/>
  <c r="P90" i="1" s="1"/>
  <c r="V90" i="1" s="1"/>
  <c r="AD86" i="1"/>
  <c r="Y86" i="1"/>
  <c r="AE86" i="1"/>
  <c r="U87" i="1"/>
  <c r="J341" i="1"/>
  <c r="AI341" i="1" l="1"/>
  <c r="Y87" i="1"/>
  <c r="AD87" i="1"/>
  <c r="AE87" i="1"/>
  <c r="U88" i="1"/>
  <c r="O91" i="1"/>
  <c r="P91" i="1" s="1"/>
  <c r="V91" i="1" s="1"/>
  <c r="W87" i="1"/>
  <c r="X87" i="1"/>
  <c r="AC87" i="1"/>
  <c r="J342" i="1"/>
  <c r="AI342" i="1" l="1"/>
  <c r="AD88" i="1"/>
  <c r="Y88" i="1"/>
  <c r="U89" i="1"/>
  <c r="AE88" i="1"/>
  <c r="O92" i="1"/>
  <c r="P92" i="1" s="1"/>
  <c r="V92" i="1" s="1"/>
  <c r="X88" i="1"/>
  <c r="AC88" i="1"/>
  <c r="W88" i="1"/>
  <c r="J343" i="1"/>
  <c r="J344" i="1" l="1"/>
  <c r="AI343" i="1"/>
  <c r="W89" i="1"/>
  <c r="AC89" i="1"/>
  <c r="X89" i="1"/>
  <c r="O93" i="1"/>
  <c r="P93" i="1" s="1"/>
  <c r="V93" i="1" s="1"/>
  <c r="AE89" i="1"/>
  <c r="AD89" i="1"/>
  <c r="U90" i="1"/>
  <c r="Y89" i="1"/>
  <c r="AI344" i="1" l="1"/>
  <c r="O94" i="1"/>
  <c r="P94" i="1" s="1"/>
  <c r="V94" i="1" s="1"/>
  <c r="U91" i="1"/>
  <c r="AE90" i="1"/>
  <c r="AD90" i="1"/>
  <c r="Y90" i="1"/>
  <c r="X90" i="1"/>
  <c r="AC90" i="1"/>
  <c r="W90" i="1"/>
  <c r="AD91" i="1" l="1"/>
  <c r="AE91" i="1"/>
  <c r="U92" i="1"/>
  <c r="Y91" i="1"/>
  <c r="AC91" i="1"/>
  <c r="X91" i="1"/>
  <c r="W91" i="1"/>
  <c r="O95" i="1"/>
  <c r="P95" i="1" s="1"/>
  <c r="V95" i="1" s="1"/>
  <c r="O96" i="1" l="1"/>
  <c r="P96" i="1" s="1"/>
  <c r="V96" i="1" s="1"/>
  <c r="U93" i="1"/>
  <c r="AE92" i="1"/>
  <c r="AD92" i="1"/>
  <c r="Y92" i="1"/>
  <c r="AC92" i="1"/>
  <c r="X92" i="1"/>
  <c r="W92" i="1"/>
  <c r="J346" i="1"/>
  <c r="AI346" i="1" l="1"/>
  <c r="AC93" i="1"/>
  <c r="W93" i="1"/>
  <c r="X93" i="1"/>
  <c r="AD93" i="1"/>
  <c r="Y93" i="1"/>
  <c r="U94" i="1"/>
  <c r="AE93" i="1"/>
  <c r="O97" i="1"/>
  <c r="P97" i="1" s="1"/>
  <c r="V97" i="1" s="1"/>
  <c r="J347" i="1"/>
  <c r="AI347" i="1" l="1"/>
  <c r="AC94" i="1"/>
  <c r="W94" i="1"/>
  <c r="X94" i="1"/>
  <c r="O98" i="1"/>
  <c r="AE94" i="1"/>
  <c r="U95" i="1"/>
  <c r="Y94" i="1"/>
  <c r="AD94" i="1"/>
  <c r="J348" i="1"/>
  <c r="P98" i="1" l="1"/>
  <c r="V98" i="1" s="1"/>
  <c r="U99" i="1" s="1"/>
  <c r="O99" i="1"/>
  <c r="P99" i="1" s="1"/>
  <c r="AI348" i="1"/>
  <c r="AC95" i="1"/>
  <c r="W95" i="1"/>
  <c r="X95" i="1"/>
  <c r="U96" i="1"/>
  <c r="Y95" i="1"/>
  <c r="AE95" i="1"/>
  <c r="AD95" i="1"/>
  <c r="J349" i="1"/>
  <c r="V99" i="1" l="1"/>
  <c r="X99" i="1"/>
  <c r="W99" i="1"/>
  <c r="AC99" i="1"/>
  <c r="AI349" i="1"/>
  <c r="W96" i="1"/>
  <c r="AC96" i="1"/>
  <c r="X96" i="1"/>
  <c r="AD96" i="1"/>
  <c r="AE96" i="1"/>
  <c r="U97" i="1"/>
  <c r="Y96" i="1"/>
  <c r="J350" i="1"/>
  <c r="Y99" i="1" l="1"/>
  <c r="AE99" i="1"/>
  <c r="AD99" i="1"/>
  <c r="AI350" i="1"/>
  <c r="U98" i="1"/>
  <c r="AE97" i="1"/>
  <c r="AD97" i="1"/>
  <c r="Y97" i="1"/>
  <c r="AC97" i="1"/>
  <c r="W97" i="1"/>
  <c r="X97" i="1"/>
  <c r="J351" i="1"/>
  <c r="AI351" i="1" l="1"/>
  <c r="AE98" i="1"/>
  <c r="Y98" i="1"/>
  <c r="AD98" i="1"/>
  <c r="X98" i="1"/>
  <c r="AC98" i="1"/>
  <c r="W98" i="1"/>
  <c r="J352" i="1"/>
  <c r="AI352" i="1" l="1"/>
  <c r="J353" i="1"/>
  <c r="AI353" i="1" l="1"/>
  <c r="J354" i="1"/>
  <c r="AI354" i="1" l="1"/>
  <c r="J355" i="1"/>
  <c r="AI355" i="1" l="1"/>
  <c r="J356" i="1"/>
  <c r="AI356" i="1" l="1"/>
  <c r="J357" i="1"/>
  <c r="AI357" i="1" l="1"/>
  <c r="J358" i="1"/>
  <c r="AI358" i="1" l="1"/>
  <c r="J359" i="1"/>
  <c r="AI359" i="1" l="1"/>
  <c r="J360" i="1"/>
  <c r="AI360" i="1" l="1"/>
  <c r="J361" i="1"/>
  <c r="AI361" i="1" l="1"/>
  <c r="J362" i="1"/>
  <c r="AI362" i="1" l="1"/>
  <c r="J363" i="1"/>
  <c r="AI363" i="1" l="1"/>
  <c r="J364" i="1"/>
  <c r="AI364" i="1" l="1"/>
  <c r="J365" i="1"/>
  <c r="AI365" i="1" l="1"/>
  <c r="J366" i="1"/>
  <c r="AI366" i="1" l="1"/>
  <c r="J367" i="1"/>
  <c r="AI367" i="1" l="1"/>
  <c r="J368" i="1"/>
  <c r="AI368" i="1" l="1"/>
  <c r="J369" i="1"/>
  <c r="AI369" i="1" l="1"/>
  <c r="J370" i="1"/>
  <c r="AI370" i="1" l="1"/>
  <c r="J371" i="1"/>
  <c r="AI371" i="1" l="1"/>
  <c r="J372" i="1"/>
  <c r="AI372" i="1" l="1"/>
  <c r="J373" i="1"/>
  <c r="AI373" i="1" l="1"/>
  <c r="J374" i="1"/>
  <c r="AI374" i="1" l="1"/>
  <c r="J375" i="1"/>
  <c r="AI375" i="1" l="1"/>
  <c r="J376" i="1"/>
  <c r="AI376" i="1" l="1"/>
  <c r="J377" i="1"/>
  <c r="AI377" i="1" l="1"/>
  <c r="J378" i="1"/>
  <c r="AI378" i="1" l="1"/>
  <c r="J379" i="1"/>
  <c r="AI379" i="1" l="1"/>
  <c r="J380" i="1"/>
  <c r="AI380" i="1" l="1"/>
  <c r="J381" i="1"/>
  <c r="AI381" i="1" l="1"/>
  <c r="J382" i="1"/>
  <c r="AI382" i="1" l="1"/>
  <c r="J383" i="1"/>
  <c r="AI383" i="1" l="1"/>
  <c r="J384" i="1"/>
  <c r="AI384" i="1" l="1"/>
  <c r="J385" i="1"/>
  <c r="AI385" i="1" l="1"/>
  <c r="J386" i="1"/>
  <c r="AI386" i="1" l="1"/>
  <c r="J387" i="1"/>
  <c r="AI387" i="1" l="1"/>
  <c r="J388" i="1"/>
  <c r="AI388" i="1" l="1"/>
  <c r="J389" i="1"/>
  <c r="AI389" i="1" l="1"/>
  <c r="J390" i="1"/>
  <c r="AI390" i="1" l="1"/>
  <c r="J391" i="1"/>
  <c r="AI391" i="1" l="1"/>
  <c r="J392" i="1"/>
  <c r="J393" i="1" l="1"/>
  <c r="AI392" i="1"/>
  <c r="AI393" i="1" l="1"/>
  <c r="Y3" i="1"/>
  <c r="U4" i="1"/>
  <c r="AD3" i="1"/>
  <c r="W4" i="1" l="1"/>
  <c r="X4" i="1"/>
  <c r="AE4" i="1"/>
  <c r="AC4" i="1"/>
  <c r="AE2" i="1"/>
  <c r="U3" i="1" l="1"/>
  <c r="X3" i="1" s="1"/>
  <c r="AD2" i="1"/>
  <c r="AC3" i="1" l="1"/>
  <c r="W3" i="1"/>
  <c r="AE3" i="1"/>
</calcChain>
</file>

<file path=xl/comments1.xml><?xml version="1.0" encoding="utf-8"?>
<comments xmlns="http://schemas.openxmlformats.org/spreadsheetml/2006/main">
  <authors>
    <author>Florent</author>
    <author>Florent C.</author>
  </authors>
  <commentList>
    <comment ref="X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the beginning simulation (julian day) (from 1 to 731)</t>
        </r>
      </text>
    </comment>
    <comment ref="Y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the end of the simulation (julian day) (from 1 to 731)</t>
        </r>
      </text>
    </comment>
    <comment ref="Z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***_ini.xml file</t>
        </r>
      </text>
    </comment>
    <comment ref="AA1" authorId="1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name of the soil</t>
        </r>
      </text>
    </comment>
    <comment ref="AB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***_sta.xml file</t>
        </r>
      </text>
    </comment>
    <comment ref="AE1" authorId="1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calendar years involved in the crop cycle 
1 = 1 year e.g. for spring crops, 
2 = two years, e.g. for winter crops</t>
        </r>
      </text>
    </comment>
    <comment ref="AF1" authorId="1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simulated plants</t>
        </r>
      </text>
    </comment>
    <comment ref="AG1" authorId="1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simulation code: culture or feuille (forced LAI)</t>
        </r>
      </text>
    </comment>
    <comment ref="AH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***_plt.xml file (1st crop)</t>
        </r>
      </text>
    </comment>
    <comment ref="AI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***_ini.xml file (1st crop)</t>
        </r>
      </text>
    </comment>
    <comment ref="AJ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***.lai file (1st crop)</t>
        </r>
      </text>
    </comment>
    <comment ref="AK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***_plt.xml file (2nd crop)</t>
        </r>
      </text>
    </comment>
    <comment ref="AL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***_tec.xml file (2nd crop)</t>
        </r>
      </text>
    </comment>
    <comment ref="AM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Full name of the corresponding ***.lai file (2nd crop)</t>
        </r>
      </text>
    </comment>
  </commentList>
</comments>
</file>

<file path=xl/comments2.xml><?xml version="1.0" encoding="utf-8"?>
<comments xmlns="http://schemas.openxmlformats.org/spreadsheetml/2006/main">
  <authors>
    <author>Anne-Isabelle Graux</author>
    <author>Ferchaud</author>
    <author>Florent</author>
    <author>Florent C.</author>
  </authors>
  <commentList>
    <comment ref="L1" authorId="0" shapeId="0">
      <text>
        <r>
          <rPr>
            <b/>
            <sz val="9"/>
            <color indexed="81"/>
            <rFont val="Tahoma"/>
            <family val="2"/>
          </rPr>
          <t>Anne-Isabelle Graux:</t>
        </r>
        <r>
          <rPr>
            <sz val="9"/>
            <color indexed="81"/>
            <rFont val="Tahoma"/>
            <family val="2"/>
          </rPr>
          <t xml:space="preserve">
proportion of mineral N content in organic residues (FW) (%)</t>
        </r>
      </text>
    </comment>
    <comment ref="W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Automatic calculation of the depth of residues incorporation in function of proftrav
1 = yes
2 = no</t>
        </r>
      </text>
    </comment>
    <comment ref="X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code_auto_profres = 1</t>
        </r>
      </text>
    </comment>
    <comment ref="Y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aud:
if code_auto_profres = 1</t>
        </r>
      </text>
    </comment>
    <comment ref="AB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the 1st soil tillage (julian day) (from 1 to 731)</t>
        </r>
      </text>
    </comment>
    <comment ref="AC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upper depth of organic residue incorporation (cm)</t>
        </r>
      </text>
    </comment>
    <comment ref="AD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maximum depth of organic residue incorporation (cm)</t>
        </r>
      </text>
    </comment>
    <comment ref="AQ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sowing (julian day)
min : 1
max : 736</t>
        </r>
      </text>
    </comment>
    <comment ref="AR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Depth of sowing (cm)</t>
        </r>
      </text>
    </comment>
    <comment ref="AS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Plant sowing density (plant/m²)</t>
        </r>
      </text>
    </comment>
    <comment ref="AU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Cultivar number corresponding to the cultivar name in the plant file</t>
        </r>
      </text>
    </comment>
    <comment ref="AV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description of crop structure with use of radiation transfer (1 =yes, 2 = no)</t>
        </r>
      </text>
    </comment>
    <comment ref="AW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width of the crop interrow (m)</t>
        </r>
      </text>
    </comment>
    <comment ref="AX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direction of crop rows (relative to north) (rad)</t>
        </r>
      </text>
    </comment>
    <comment ref="AY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moisture and frost effects on harvest decision (1 = yes, 2 = no)</t>
        </r>
      </text>
    </comment>
    <comment ref="AZ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maximal delay allowed for sowing (number of days) (if the soil compaction option is activated) (day)</t>
        </r>
      </text>
    </comment>
    <comment ref="BA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days without frost for sowing (if sowing decision option is activated) (day)</t>
        </r>
      </text>
    </comment>
    <comment ref="BE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force one or several development stages (1 =yes, 2 = no)</t>
        </r>
      </text>
    </comment>
    <comment ref="BF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the stage emergence when the stage is observed (else 999) (julian.d)
min : 1
max : 731</t>
        </r>
      </text>
    </comment>
    <comment ref="BG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Florent :
Day of the maximal rate of leaf groth (end of juvenile phase) when the stage is observed (else 999) (julian.d)
min : 1
max : 731</t>
        </r>
      </text>
    </comment>
    <comment ref="BH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the maximal leaf area index when the stage is observed (else 999) (julian.d)
min : 1
max : 731</t>
        </r>
      </text>
    </comment>
    <comment ref="BI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the stage SEN (beginning of net senescence) when the stage is observed (else 999) (julian day)
min : 1
max : 731</t>
        </r>
      </text>
    </comment>
    <comment ref="BJ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the stage LAN () if the stage is observed (else 999) (julian day)
min : 1
max : 2</t>
        </r>
      </text>
    </comment>
    <comment ref="BK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anthesis when the stage is observed (else 999) (julian day) :
min : 1
max : 731</t>
        </r>
      </text>
    </comment>
    <comment ref="BL1" authorId="2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day of the stage DRP (beginning of grain filling) when the stage is observed (else 999) (julian day) :
min : 1
max : 731</t>
        </r>
      </text>
    </comment>
    <comment ref="BM1" authorId="2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day of maturity when the stage is observed (else 999) (julian day) :
min : 1
max : 731</t>
        </r>
      </text>
    </comment>
    <comment ref="BN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harvest (julian day) 
min : 1
max : 731</t>
        </r>
      </text>
    </comment>
    <comment ref="BO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irrigation efficiency</t>
        </r>
      </text>
    </comment>
    <comment ref="BP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code to activate the automatic calculation of irrigation requirements (1 = yes, 2 = no)</t>
        </r>
      </text>
    </comment>
    <comment ref="BQ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water stress index below which irrigation is started in automatic mode (0 in manual mode)</t>
        </r>
      </text>
    </comment>
    <comment ref="BR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maximum water amount of irrigation authorised at each time step (mode automatic irrigation) (mm.d-1)
</t>
        </r>
      </text>
    </comment>
    <comment ref="BS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minimal amount of irrigation (mm)</t>
        </r>
      </text>
    </comment>
    <comment ref="BT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dates to drive automatic irrigations (1 = dates, 2 = stages, 3 = no)</t>
        </r>
      </text>
    </comment>
    <comment ref="BY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irrigation application dates given as sum of temperatures (1 = yes, 2 = no)
</t>
        </r>
      </text>
    </comment>
    <comment ref="BZ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code of irrigation localisation: 
1= above the foliage, 
2= below the foliage above the soil, 
3 = in the soil
</t>
        </r>
      </text>
    </comment>
    <comment ref="CA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soil depth at which irrigation is applied (cm)</t>
        </r>
      </text>
    </comment>
    <comment ref="CB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depth of measurement of the soil water reserve (cm)
c'est la profondeur de sol qui est considérée si cette profondeur est &lt; à 200 cm</t>
        </r>
      </text>
    </comment>
    <comment ref="CC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concentration of mineral N (NH4+NO3-N) in irrigation water (ka.ha-1.mm-1)</t>
        </r>
      </text>
    </comment>
    <comment ref="CD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mineral fertilizer application dates given as sum of temperatures (1 = yes, 2 = no)</t>
        </r>
      </text>
    </comment>
    <comment ref="CE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splitting applications of N fertiliser (1 = absolute value, 2 = % of total value)</t>
        </r>
      </text>
    </comment>
    <comment ref="CF1" authorId="2" shapeId="0">
      <text>
        <r>
          <rPr>
            <b/>
            <sz val="9"/>
            <color indexed="81"/>
            <rFont val="Tahoma"/>
            <family val="2"/>
          </rPr>
          <t>Floren C.:</t>
        </r>
        <r>
          <rPr>
            <sz val="9"/>
            <color indexed="81"/>
            <rFont val="Tahoma"/>
            <family val="2"/>
          </rPr>
          <t xml:space="preserve">
amount of total mineral N fertilizer applications (kg.ha-1)</t>
        </r>
      </text>
    </comment>
    <comment ref="CI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date of mineral fertilizer application (julian day)
min : 1
max : 731</t>
        </r>
      </text>
    </comment>
    <comment ref="CJ1" authorId="2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Amount of mineral fertlizer (kg.N.ha-1)</t>
        </r>
      </text>
    </comment>
    <comment ref="CK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if option_engrais_multiple == 1 </t>
        </r>
        <r>
          <rPr>
            <sz val="9"/>
            <color indexed="81"/>
            <rFont val="Tahoma"/>
            <family val="2"/>
          </rPr>
          <t xml:space="preserve">
fertilizer type :
1=ammonium nitrate, 
2=UAN solution, 
3=urea, 
4=anhydrous ammonia,
 5=ammonium sulfate,
 6=ammonium phosphate,
 7=calcium nitrate, 
8= fixed efficiency fertiliser</t>
        </r>
      </text>
    </comment>
    <comment ref="CV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code of fertilisation localisation
1 = at soil surface,
2 = in the soil</t>
        </r>
      </text>
    </comment>
    <comment ref="CW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soil depth at which fertiliser is applied (cm)</t>
        </r>
      </text>
    </comment>
    <comment ref="CY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latest date of harvest (imposed if the crop cycle is not finished at this date) (julian day)
min : 1
max : 731</t>
        </r>
      </text>
    </comment>
    <comment ref="CZ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type of crop residue 
roots
whole_crop
straw+roots
stubble+roots
stubble_of_residu_type_9+roots
stubble_of_residu_type_10+roots
prunings</t>
        </r>
      </text>
    </comment>
    <comment ref="DA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automatic calculation of crop aerial residues in function of user parameterization (1 = yes, 2 = no)</t>
        </r>
      </text>
    </comment>
    <comment ref="DC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of harvest type 
1 = single harvest (cutting), 
2 = multiple harvests (picking)</t>
        </r>
      </text>
    </comment>
    <comment ref="DD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fruit harvestings
1= one at the end, 
2 = many during the cycle</t>
        </r>
      </text>
    </comment>
    <comment ref="DE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days between two harvests (day)</t>
        </r>
      </text>
    </comment>
    <comment ref="DF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decision to harvest 
1 = physiological maturity, 
2 = water content, 
3 = sugar content, 
4 = nitrogen content, 
5 = oil content</t>
        </r>
      </text>
    </comment>
    <comment ref="DG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the harvest as a function of grain/fruit water content
1 = minimum
2 = maximum</t>
        </r>
      </text>
    </comment>
    <comment ref="DH1" authorId="2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minimal water content of fruits at harvest  (/fresh matter) (g.g-1 FW)</t>
        </r>
      </text>
    </comment>
    <comment ref="DI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maximal water content of fruits at harvest  (/fresh matter) (g.g-1 FW)</t>
        </r>
      </text>
    </comment>
    <comment ref="DJ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minimal sugar concentration at harvest (/ fresh matter) (g.g-1 FW)</t>
        </r>
      </text>
    </comment>
    <comment ref="DK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minimal N content of grain at harvest </t>
        </r>
      </text>
    </comment>
    <comment ref="DL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minimal oil content of fruits at harvest (/fresh matter) (g.g-1 FW)</t>
        </r>
      </text>
    </comment>
    <comment ref="DM1" authorId="2" shapeId="0">
      <text>
        <r>
          <rPr>
            <b/>
            <sz val="9"/>
            <color indexed="81"/>
            <rFont val="Tahoma"/>
            <family val="2"/>
          </rPr>
          <t xml:space="preserve">
Florent C.:</t>
        </r>
        <r>
          <rPr>
            <sz val="9"/>
            <color indexed="81"/>
            <rFont val="Tahoma"/>
            <family val="2"/>
          </rPr>
          <t xml:space="preserve">
option to harvest intercrop species simultaneously, at the physiological maturity date of the earliest one (1 = no, 2 = yes)</t>
        </r>
      </text>
    </comment>
    <comment ref="DN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moisture and frost effects on harvest decision (1 = yes, 2 = no)</t>
        </r>
      </text>
    </comment>
    <comment ref="DO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maximal delay allowed for harvest (number of days) (if the soil compaction option is activated)</t>
        </r>
      </text>
    </comment>
    <comment ref="DP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cuts of forage crops (1 = yes, 2 = no)</t>
        </r>
      </text>
    </comment>
    <comment ref="DQ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dynamic calculation of residual lai on biomass after cutting (1 = yes, 2 = no)</t>
        </r>
      </text>
    </comment>
    <comment ref="DR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defining the cut mode 
1 = automatic calculation depending on phenologic and trophic state,
2 = pre-established calendar in days, 
3 = pre-established calendar in degree-days</t>
        </r>
      </text>
    </comment>
    <comment ref="DS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cut height for forage crops (calendar calculated) (m)</t>
        </r>
      </text>
    </comment>
    <comment ref="DT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stage of automatic cut for forage crops
flo
drp
des 
mat
rec</t>
        </r>
      </text>
    </comment>
    <comment ref="DU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option: 1 = no cover, 2 = plastic cover partly covering the soil </t>
        </r>
      </text>
    </comment>
    <comment ref="DV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fraction of soil covered by the plastic mulch </t>
        </r>
      </text>
    </comment>
    <comment ref="DW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albedo of plastic cover</t>
        </r>
      </text>
    </comment>
    <comment ref="DX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of foliage control by trimming (1 = no, 2 = yes)</t>
        </r>
      </text>
    </comment>
    <comment ref="DY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trimmed width (m)</t>
        </r>
      </text>
    </comment>
    <comment ref="DZ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cutting height for trimmed plants (m)</t>
        </r>
      </text>
    </comment>
    <comment ref="EA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minimal biomass to be removed when topping (automatic calculation) (t.ha-1)</t>
        </r>
      </text>
    </comment>
    <comment ref="EB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of calculation of tipping 
1 = forced topping,
 2 = automatic calculation</t>
        </r>
      </text>
    </comment>
    <comment ref="EC1" authorId="2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day of plant trimming (julian day)
min : 1
max : 731</t>
        </r>
      </text>
    </comment>
    <comment ref="ED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topping occurs when plant height exceeds (hautrogne+margerogne) when automatic trimming is activated (m)</t>
        </r>
      </text>
    </comment>
    <comment ref="EE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for the method of fruit removal (1 = no, 2 = yes for smallest fruits) </t>
        </r>
      </text>
    </comment>
    <comment ref="EF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for the method of fruit removal (1 = no, 2 = yes for smallest fruits) </t>
        </r>
      </text>
    </comment>
    <comment ref="EG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inflorescences or fruits removed at fruit removal </t>
        </r>
      </text>
    </comment>
    <comment ref="EH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thinning (1 = nos, 2 = yes)</t>
        </r>
      </text>
    </comment>
    <comment ref="EI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of leaf removal height (1 = bottom of the canopy, 2 = top of the canopy)</t>
        </r>
      </text>
    </comment>
    <comment ref="EJ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for the method to use for the calculation of leaf removal  (1 = no, 2 =yes)</t>
        </r>
      </text>
    </comment>
    <comment ref="EK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LAI of the beginning of leaf removal (m².m-²)</t>
        </r>
      </text>
    </comment>
    <comment ref="EL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fraction of daily leaf removed at thinning</t>
        </r>
      </text>
    </comment>
    <comment ref="EM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leaf removal (julian day)
min : 1
max : 731</t>
        </r>
      </text>
    </comment>
    <comment ref="EN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LAI removed from the crop at day juleffeuil (m².m-²)
</t>
        </r>
      </text>
    </comment>
    <comment ref="EO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pruning (1 = no, 2 = yes)</t>
        </r>
      </text>
    </comment>
    <comment ref="EP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pruning (julian day)
min : 1
max : 731</t>
        </r>
      </text>
    </comment>
    <comment ref="EQ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defining if the plant is fixed onto a vertical suuport (palissage) (1 = no, 2 = yes)</t>
        </r>
      </text>
    </comment>
    <comment ref="ER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maximal height of the plant allowed by the management (m)</t>
        </r>
      </text>
    </comment>
    <comment ref="ES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technical width (m)</t>
        </r>
      </text>
    </comment>
    <comment ref="ET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cropping under shelter (1 = no, 2 = yes)</t>
        </r>
      </text>
    </comment>
    <comment ref="EU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transmission coefficient of the plastic shelter</t>
        </r>
      </text>
    </comment>
    <comment ref="EV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relative area of the shelter opened the first day of opening</t>
        </r>
      </text>
    </comment>
    <comment ref="EW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(1/2) of opening the shelter (julian day)
min : 1
max : 731</t>
        </r>
      </text>
    </comment>
    <comment ref="EX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relative area of the shelter opened the second day of opening</t>
        </r>
      </text>
    </comment>
    <comment ref="EY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(2/2) of opening the shelter (julian day)
min : 1
max : 731</t>
        </r>
      </text>
    </comment>
    <comment ref="EZ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relative area of the shelter opened the third day of opening</t>
        </r>
      </text>
    </comment>
    <comment ref="FA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date of plant destruction (for perennial crops only) (1 = yes, 2 = no)</t>
        </r>
      </text>
    </comment>
    <comment ref="FC1" authorId="2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day of crop destruction (if codejourdes = 1/activated)</t>
        </r>
      </text>
    </comment>
    <comment ref="FD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the variations in soil physical soil conditions due to tillage (1 = yes, 2 = no)</t>
        </r>
      </text>
    </comment>
    <comment ref="FE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bulk density of soil after soil tillage (Chisel) (g.cm-3)</t>
        </r>
      </text>
    </comment>
    <comment ref="FF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bulk density of soil after full inversion tillage (plough) (g.cm-3)</t>
        </r>
      </text>
    </comment>
    <comment ref="FG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roughness length of bare soil after chisel tillage (if soil compaction is activated) (m)</t>
        </r>
      </text>
    </comment>
    <comment ref="FH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roughness length of bare soil after mouldboard ploughing (if soil compaction is activated) (m)</t>
        </r>
      </text>
    </comment>
    <comment ref="FI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the soil compaction at sowing and harvest  (1 = yes, 2 = no) (m)</t>
        </r>
      </text>
    </comment>
    <comment ref="FJ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soil depth at which moisture is considered to allow sowing (if soil compaction is activated) (cm)</t>
        </r>
      </text>
    </comment>
    <comment ref="FK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bulk density of soil after sowing (g.cm-3)</t>
        </r>
      </text>
    </comment>
    <comment ref="FL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soil depth at which moisture is considered to allow harvesting (if soil compaction is activated) (cm)</t>
        </r>
      </text>
    </comment>
    <comment ref="FM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bulk density of soil after harvest (g.cm-3)</t>
        </r>
      </text>
    </comment>
    <comment ref="FN1" authorId="3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number of compacted soil layers
1 = one layer, 
2 = two layers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Anne-Isabelle Graux:</t>
        </r>
        <r>
          <rPr>
            <sz val="9"/>
            <color indexed="81"/>
            <rFont val="Tahoma"/>
            <family val="2"/>
          </rPr>
          <t xml:space="preserve">
Densité du lisier
=1000kg/m3
= 1t/m3
donc 20m3/ha equivaut à 20t/ha</t>
        </r>
      </text>
    </comment>
    <comment ref="K4" authorId="0" shapeId="0">
      <text>
        <r>
          <rPr>
            <b/>
            <sz val="9"/>
            <color indexed="81"/>
            <rFont val="Tahoma"/>
            <family val="2"/>
          </rPr>
          <t>Anne-Isabelle Graux:</t>
        </r>
        <r>
          <rPr>
            <sz val="9"/>
            <color indexed="81"/>
            <rFont val="Tahoma"/>
            <family val="2"/>
          </rPr>
          <t xml:space="preserve">
chiffres d'après levavasseur et al 2021</t>
        </r>
      </text>
    </comment>
    <comment ref="M4" authorId="0" shapeId="0">
      <text>
        <r>
          <rPr>
            <b/>
            <sz val="9"/>
            <color indexed="81"/>
            <rFont val="Tahoma"/>
            <family val="2"/>
          </rPr>
          <t>Anne-Isabelle Graux:</t>
        </r>
        <r>
          <rPr>
            <sz val="9"/>
            <color indexed="81"/>
            <rFont val="Tahoma"/>
            <family val="2"/>
          </rPr>
          <t xml:space="preserve">
chiffres d'après chapitre 2 ESCO MAFOR</t>
        </r>
      </text>
    </comment>
    <comment ref="R4" authorId="0" shapeId="0">
      <text>
        <r>
          <rPr>
            <b/>
            <sz val="9"/>
            <color indexed="81"/>
            <rFont val="Tahoma"/>
            <family val="2"/>
          </rPr>
          <t>Anne-Isabelle Graux:</t>
        </r>
        <r>
          <rPr>
            <sz val="9"/>
            <color indexed="81"/>
            <rFont val="Tahoma"/>
            <family val="2"/>
          </rPr>
          <t xml:space="preserve">
Densité du fumier mou de bovins (logettes paillées)
= 0,8 kg/litre
=800kg/m3
= 0,8t/m3
pas utilisé ici car quantités données en t/ha</t>
        </r>
      </text>
    </comment>
    <comment ref="T4" authorId="0" shapeId="0">
      <text>
        <r>
          <rPr>
            <b/>
            <sz val="9"/>
            <color indexed="81"/>
            <rFont val="Tahoma"/>
            <family val="2"/>
          </rPr>
          <t>Anne-Isabelle Graux:</t>
        </r>
        <r>
          <rPr>
            <sz val="9"/>
            <color indexed="81"/>
            <rFont val="Tahoma"/>
            <family val="2"/>
          </rPr>
          <t xml:space="preserve">
chiffres d'après levavasseur et al 2021</t>
        </r>
      </text>
    </comment>
  </commentList>
</comments>
</file>

<file path=xl/comments3.xml><?xml version="1.0" encoding="utf-8"?>
<comments xmlns="http://schemas.openxmlformats.org/spreadsheetml/2006/main">
  <authors>
    <author>Florent</author>
    <author>Ferchaud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crop stage at the beginning of simulation (1st crop):
snu
plt
lev
amf
lax
drp
sen
dor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initial leaf area index (1st crop) (m².m-²)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zrac0 (initial depth of root apex of the crop) (cm) (1st crop)</t>
        </r>
      </text>
    </comment>
    <comment ref="F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Simulation of Nitrogen and Carbon reserves
1 = yes
2 = no</t>
        </r>
      </text>
    </comment>
    <comment ref="G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1</t>
        </r>
      </text>
    </comment>
    <comment ref="H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1</t>
        </r>
      </text>
    </comment>
    <comment ref="I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1</t>
        </r>
      </text>
    </comment>
    <comment ref="J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1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2</t>
        </r>
      </text>
    </comment>
    <comment ref="L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2</t>
        </r>
      </text>
    </comment>
    <comment ref="M1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if code_acti_reserve_Crop1 = 2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initial root density in the first soil layers (cm.cm-3) (1st crop)</t>
        </r>
      </text>
    </comment>
    <comment ref="S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initial gravimetric water content of the first soil layer (/fine earth) (% w)</t>
        </r>
      </text>
    </comment>
    <comment ref="X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initial amount of NO3-N in the frist soil layer (/fine earth) (kg.ha-1)</t>
        </r>
      </text>
    </comment>
    <comment ref="AC1" authorId="0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initial amount of NH4-N of the first soil layer (/fine earth) (kg.ha-1)</t>
        </r>
      </text>
    </comment>
  </commentList>
</comments>
</file>

<file path=xl/comments4.xml><?xml version="1.0" encoding="utf-8"?>
<comments xmlns="http://schemas.openxmlformats.org/spreadsheetml/2006/main">
  <authors>
    <author>Florent</author>
    <author>Ferchaud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reference height of meteorological data measurement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NH3 concentration in the atmosphere (µg.m-3)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latitude of the site (degree)
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atmospheric pressure
 (mbar)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climatic component of A to calculate actual soil evaporation
 (mm)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for the method of calculating PET:
1 = forced Penman,
 2 = calculated Penman,
 3= Shuttleworth &amp; Wallace,
 4 = Priestley &amp; Taylor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parameter of Priestley-Taylor formula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climate change (1 = no, 2 =yes)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the calculation of the climate in altitude (1 = no, 2 = yes)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altitude of the input metorological station (m)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Florent:</t>
        </r>
        <r>
          <rPr>
            <sz val="9"/>
            <color indexed="81"/>
            <rFont val="Tahoma"/>
            <family val="2"/>
          </rPr>
          <t xml:space="preserve">
altitude of simulated site (m.)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thermal gradient in altitude for minimal temperatures (degreeC.m-1)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thermal gradient in altitude for maximal temperatures (degreeC.m-1)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altitude of inversion of the thermal gradient (m)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thermal gradient in altitude for minimal temperatures under the inversion level (degreeC.m-1)</t>
        </r>
      </text>
    </comment>
    <comment ref="R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fraction of sunny hours allowing the inversion of thermal gradient with altitude</t>
        </r>
      </text>
    </comment>
    <comment ref="S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calculate mountain climate taking into account the orientation (1 = south, 2 = north)</t>
        </r>
      </text>
    </comment>
    <comment ref="T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change in air temperature in the northern hillslope of mountains (activated if codadret=2)</t>
        </r>
      </text>
    </comment>
    <comment ref="U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aerodynamic resistance (used in volatilization module when we use ETP approach)</t>
        </r>
      </text>
    </comment>
    <comment ref="V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albedo of the vegetation</t>
        </r>
      </text>
    </comment>
    <comment ref="W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coefficient of the Angstrom's relationship for extraterrestrial radiation</t>
        </r>
      </text>
    </comment>
    <comment ref="X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coefficient of the Angstrom's relationship for extraterrestrial radiation</t>
        </r>
      </text>
    </comment>
    <comment ref="Y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temperature to substract to Tmin to estimate dew point temperature (in case of missing air humidity data)</t>
        </r>
      </text>
    </comment>
    <comment ref="Z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to activate the use of crop temperature for phasic development calculation:
1 = empirical relation,
2 =energy balance</t>
        </r>
      </text>
    </comment>
    <comment ref="AA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option of calculation of net radiation:
1 = Brunt's method,
2 = Cellier's method</t>
        </r>
      </text>
    </comment>
    <comment ref="AB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multiplier coefficient of the exterior radiation to compute PET inside of a greenhouse</t>
        </r>
      </text>
    </comment>
    <comment ref="AC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parameter of calculation of the energetic loss between the inside and the outside of a greenhouse (W.m-2.K-1)</t>
        </r>
      </text>
    </comment>
    <comment ref="AD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parameter of calculation of the energetic lost between the inside and the outside of a greenhouse (W.m-2.K-1)</t>
        </r>
      </text>
    </comment>
    <comment ref="AE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parameter of the climate calculation under the shelter</t>
        </r>
      </text>
    </comment>
    <comment ref="AF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parameter allowing the calculation of the climate under shelter</t>
        </r>
      </text>
    </comment>
    <comment ref="AG1" authorId="0" shapeId="0">
      <text>
        <r>
          <rPr>
            <b/>
            <sz val="9"/>
            <color indexed="81"/>
            <rFont val="Tahoma"/>
            <family val="2"/>
          </rPr>
          <t>Florent C.:</t>
        </r>
        <r>
          <rPr>
            <sz val="9"/>
            <color indexed="81"/>
            <rFont val="Tahoma"/>
            <family val="2"/>
          </rPr>
          <t xml:space="preserve">
coefficient of calculation of the net radiation under greenhouse</t>
        </r>
      </text>
    </comment>
    <comment ref="G2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calculé à partir de la valeur médiane de la vitesse du vent les jours sans pluie (2.0 m/s)</t>
        </r>
      </text>
    </comment>
    <comment ref="G3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calculé à partir de la valeur médiane de la vitesse du vent les jours sans pluie (2.0 m/s)</t>
        </r>
      </text>
    </comment>
    <comment ref="G4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calculé à partir de la valeur médiane de la vitesse du vent les jours sans pluie (2.0 m/s)</t>
        </r>
      </text>
    </comment>
    <comment ref="G5" authorId="1" shapeId="0">
      <text>
        <r>
          <rPr>
            <b/>
            <sz val="9"/>
            <color indexed="81"/>
            <rFont val="Tahoma"/>
            <family val="2"/>
          </rPr>
          <t>Ferchaud:</t>
        </r>
        <r>
          <rPr>
            <sz val="9"/>
            <color indexed="81"/>
            <rFont val="Tahoma"/>
            <family val="2"/>
          </rPr>
          <t xml:space="preserve">
calculé à partir de la valeur médiane de la vitesse du vent les jours sans pluie (2.0 m/s)</t>
        </r>
      </text>
    </comment>
  </commentList>
</comments>
</file>

<file path=xl/sharedStrings.xml><?xml version="1.0" encoding="utf-8"?>
<sst xmlns="http://schemas.openxmlformats.org/spreadsheetml/2006/main" count="2517" uniqueCount="805">
  <si>
    <t>datedebut</t>
  </si>
  <si>
    <t>datefin</t>
  </si>
  <si>
    <t>finit</t>
  </si>
  <si>
    <t>nomsol</t>
  </si>
  <si>
    <t>fstation</t>
  </si>
  <si>
    <t>fclim1</t>
  </si>
  <si>
    <t>fclim2</t>
  </si>
  <si>
    <t>culturean</t>
  </si>
  <si>
    <t>nbplantes</t>
  </si>
  <si>
    <t>codesimul</t>
  </si>
  <si>
    <t>fplt_1</t>
  </si>
  <si>
    <t>ftec_1</t>
  </si>
  <si>
    <t>flai_1</t>
  </si>
  <si>
    <t>fplt_2</t>
  </si>
  <si>
    <t>ftec_2</t>
  </si>
  <si>
    <t>flai_2</t>
  </si>
  <si>
    <t>null</t>
  </si>
  <si>
    <t>Ini_name</t>
  </si>
  <si>
    <t>stade0_Crop1</t>
  </si>
  <si>
    <t>lai0_Crop1</t>
  </si>
  <si>
    <t>masec0_Crop1</t>
  </si>
  <si>
    <t>QNplante0_Crop1</t>
  </si>
  <si>
    <t>zrac0_Crop1</t>
  </si>
  <si>
    <t>densinitial_1_Crop1</t>
  </si>
  <si>
    <t>densinitial_2_Crop1</t>
  </si>
  <si>
    <t>densinitial_3_Crop1</t>
  </si>
  <si>
    <t>densinitial_4_Crop1</t>
  </si>
  <si>
    <t>densinitial_5_Crop1</t>
  </si>
  <si>
    <t>iplt0</t>
  </si>
  <si>
    <t>profsem</t>
  </si>
  <si>
    <t>densitesem</t>
  </si>
  <si>
    <t>variete</t>
  </si>
  <si>
    <t>codetradtec</t>
  </si>
  <si>
    <t>interrang</t>
  </si>
  <si>
    <t>orientrang</t>
  </si>
  <si>
    <t>codedecisemis</t>
  </si>
  <si>
    <t>nbjmaxapressemis</t>
  </si>
  <si>
    <t>nbjseuiltempref</t>
  </si>
  <si>
    <t>codestade</t>
  </si>
  <si>
    <t>ilev</t>
  </si>
  <si>
    <t>iamf</t>
  </si>
  <si>
    <t>ilax</t>
  </si>
  <si>
    <t>isen</t>
  </si>
  <si>
    <t>ilan</t>
  </si>
  <si>
    <t>iflo</t>
  </si>
  <si>
    <t>idrp</t>
  </si>
  <si>
    <t>imat</t>
  </si>
  <si>
    <t>irec</t>
  </si>
  <si>
    <t>irecbutoir</t>
  </si>
  <si>
    <t>effirr</t>
  </si>
  <si>
    <t>codecalirrig</t>
  </si>
  <si>
    <t>ratiol</t>
  </si>
  <si>
    <t>dosimx</t>
  </si>
  <si>
    <t>doseirrigmin</t>
  </si>
  <si>
    <t>codlocirrig</t>
  </si>
  <si>
    <t>locirrig</t>
  </si>
  <si>
    <t>profmes</t>
  </si>
  <si>
    <t>concirr</t>
  </si>
  <si>
    <t>codedateappN</t>
  </si>
  <si>
    <t>codefracappN</t>
  </si>
  <si>
    <t>Qtot_N</t>
  </si>
  <si>
    <t>codlocferti</t>
  </si>
  <si>
    <t>locferti</t>
  </si>
  <si>
    <t>ressuite</t>
  </si>
  <si>
    <t>cadencerec</t>
  </si>
  <si>
    <t>codrecolte</t>
  </si>
  <si>
    <t>codeaumin</t>
  </si>
  <si>
    <t>h2ograinmin</t>
  </si>
  <si>
    <t>h2ograinmax</t>
  </si>
  <si>
    <t>sucrerec</t>
  </si>
  <si>
    <t>CNgrainrec</t>
  </si>
  <si>
    <t>huilerec</t>
  </si>
  <si>
    <t>coderecolteassoc</t>
  </si>
  <si>
    <t>codedecirecolte</t>
  </si>
  <si>
    <t>nbjmaxapresrecolte</t>
  </si>
  <si>
    <t>codefauche</t>
  </si>
  <si>
    <t>codemodfauche</t>
  </si>
  <si>
    <t>hautcoupedefaut</t>
  </si>
  <si>
    <t>stadecoupedf</t>
  </si>
  <si>
    <t>codepaillage</t>
  </si>
  <si>
    <t>couvermulchplastique</t>
  </si>
  <si>
    <t>albedomulchplastique</t>
  </si>
  <si>
    <t>codrognage</t>
  </si>
  <si>
    <t>largrogne</t>
  </si>
  <si>
    <t>hautrogne</t>
  </si>
  <si>
    <t>biorognem</t>
  </si>
  <si>
    <t>codcalrogne</t>
  </si>
  <si>
    <t>julrogne</t>
  </si>
  <si>
    <t>margerogne</t>
  </si>
  <si>
    <t>codeclaircie</t>
  </si>
  <si>
    <t>juleclair</t>
  </si>
  <si>
    <t>nbinfloecl</t>
  </si>
  <si>
    <t>codeffeuil</t>
  </si>
  <si>
    <t>codhauteff</t>
  </si>
  <si>
    <t>codcaleffeuil</t>
  </si>
  <si>
    <t>laidebeff</t>
  </si>
  <si>
    <t>effeuil</t>
  </si>
  <si>
    <t>juleffeuil</t>
  </si>
  <si>
    <t>laieffeuil</t>
  </si>
  <si>
    <t>codetaille</t>
  </si>
  <si>
    <t>jultaille</t>
  </si>
  <si>
    <t>codepalissage</t>
  </si>
  <si>
    <t>hautmaxtec</t>
  </si>
  <si>
    <t>largtec</t>
  </si>
  <si>
    <t>codabri</t>
  </si>
  <si>
    <t>transplastic</t>
  </si>
  <si>
    <t>surfouvre1</t>
  </si>
  <si>
    <t>julouvre2</t>
  </si>
  <si>
    <t>surfouvre2</t>
  </si>
  <si>
    <t>julouvre3</t>
  </si>
  <si>
    <t>surfouvre3</t>
  </si>
  <si>
    <t>codeDST</t>
  </si>
  <si>
    <t>dachisel</t>
  </si>
  <si>
    <t>dalabour</t>
  </si>
  <si>
    <t>rugochisel</t>
  </si>
  <si>
    <t>rugolabour</t>
  </si>
  <si>
    <t>codeDSTtass</t>
  </si>
  <si>
    <t>profhumsemoir</t>
  </si>
  <si>
    <t>dasemis</t>
  </si>
  <si>
    <t>profhumrecolteuse</t>
  </si>
  <si>
    <t>darecolte</t>
  </si>
  <si>
    <t>codeDSTnbcouche</t>
  </si>
  <si>
    <t>juldes</t>
  </si>
  <si>
    <t>jultrav_1</t>
  </si>
  <si>
    <t>profres_1</t>
  </si>
  <si>
    <t>proftrav_1</t>
  </si>
  <si>
    <t>jultrav_2</t>
  </si>
  <si>
    <t>profres_2</t>
  </si>
  <si>
    <t>proftrav_2</t>
  </si>
  <si>
    <t>codedateappH2O</t>
  </si>
  <si>
    <t>engrais_1</t>
  </si>
  <si>
    <t>engrais_2</t>
  </si>
  <si>
    <t>engrais_3</t>
  </si>
  <si>
    <t>Sta_name</t>
  </si>
  <si>
    <t>zr</t>
  </si>
  <si>
    <t>NH3ref</t>
  </si>
  <si>
    <t>latitude</t>
  </si>
  <si>
    <t>patm</t>
  </si>
  <si>
    <t>aclim</t>
  </si>
  <si>
    <t>codeetp</t>
  </si>
  <si>
    <t>alphapt</t>
  </si>
  <si>
    <t>codeclichange</t>
  </si>
  <si>
    <t>codaltitude</t>
  </si>
  <si>
    <t>altistation</t>
  </si>
  <si>
    <t>altisimul</t>
  </si>
  <si>
    <t>gradtn</t>
  </si>
  <si>
    <t>gradtx</t>
  </si>
  <si>
    <t>altinversion</t>
  </si>
  <si>
    <t>gradtninv</t>
  </si>
  <si>
    <t>cielclair</t>
  </si>
  <si>
    <t>codadret</t>
  </si>
  <si>
    <t>ombragetx</t>
  </si>
  <si>
    <t>ra</t>
  </si>
  <si>
    <t>albveg</t>
  </si>
  <si>
    <t>aangst</t>
  </si>
  <si>
    <t>bangst</t>
  </si>
  <si>
    <t>corecTrosee</t>
  </si>
  <si>
    <t>codecaltemp</t>
  </si>
  <si>
    <t>codernet</t>
  </si>
  <si>
    <t>coefdevil</t>
  </si>
  <si>
    <t>aks</t>
  </si>
  <si>
    <t>bks</t>
  </si>
  <si>
    <t>cvent</t>
  </si>
  <si>
    <t>phiv0</t>
  </si>
  <si>
    <t>coefrnet</t>
  </si>
  <si>
    <t>snu</t>
  </si>
  <si>
    <t>rec</t>
  </si>
  <si>
    <t>Début</t>
  </si>
  <si>
    <t>Fin</t>
  </si>
  <si>
    <t>Nom_plante</t>
  </si>
  <si>
    <t>Code_plante</t>
  </si>
  <si>
    <t>OH</t>
  </si>
  <si>
    <t>sol nu</t>
  </si>
  <si>
    <t>sn</t>
  </si>
  <si>
    <t>corn_plt.xml</t>
  </si>
  <si>
    <t>winter_barley_plt.xml</t>
  </si>
  <si>
    <t>baresoil_plt.xml</t>
  </si>
  <si>
    <t>vérif</t>
  </si>
  <si>
    <t>date_sem</t>
  </si>
  <si>
    <t>Date_trav_1</t>
  </si>
  <si>
    <t>Type_trav_1</t>
  </si>
  <si>
    <t>plante_sem</t>
  </si>
  <si>
    <t>date_rec</t>
  </si>
  <si>
    <t>date_ferti_1</t>
  </si>
  <si>
    <t>Fichier_plante_STICS</t>
  </si>
  <si>
    <t>date_des</t>
  </si>
  <si>
    <t>Treatment</t>
  </si>
  <si>
    <t>Number_USM</t>
  </si>
  <si>
    <t>USM_1</t>
  </si>
  <si>
    <t>USM_2</t>
  </si>
  <si>
    <t>USM_3</t>
  </si>
  <si>
    <t>USM_4</t>
  </si>
  <si>
    <t>USM_5</t>
  </si>
  <si>
    <t>USM_6</t>
  </si>
  <si>
    <t>USM_7</t>
  </si>
  <si>
    <t>USM_8</t>
  </si>
  <si>
    <t>USM_9</t>
  </si>
  <si>
    <t>USM_10</t>
  </si>
  <si>
    <t>USM_11</t>
  </si>
  <si>
    <t>USM_12</t>
  </si>
  <si>
    <t>USM_13</t>
  </si>
  <si>
    <t>USM_14</t>
  </si>
  <si>
    <t>USM_15</t>
  </si>
  <si>
    <t>USM_16</t>
  </si>
  <si>
    <t>USM_17</t>
  </si>
  <si>
    <t>Déchaumage</t>
  </si>
  <si>
    <t>Date_trav_2</t>
  </si>
  <si>
    <t>Type_trav_2</t>
  </si>
  <si>
    <t>Labour</t>
  </si>
  <si>
    <t>date_ferti_2</t>
  </si>
  <si>
    <t>date_ferti_3</t>
  </si>
  <si>
    <t>type de fertilisant</t>
  </si>
  <si>
    <t>Solution azotée 390g/l</t>
  </si>
  <si>
    <t>ammonitrate 33.5%</t>
  </si>
  <si>
    <t>Solufix N 36%-SO3 10.9%</t>
  </si>
  <si>
    <t>urée 46%</t>
  </si>
  <si>
    <t>culture</t>
  </si>
  <si>
    <t>nom_variété</t>
  </si>
  <si>
    <t>date_min</t>
  </si>
  <si>
    <t>date_max</t>
  </si>
  <si>
    <t>Num_engrais_STICS</t>
  </si>
  <si>
    <t>type_eng_1</t>
  </si>
  <si>
    <t>type_eng_2</t>
  </si>
  <si>
    <t>type_eng_3</t>
  </si>
  <si>
    <t>lev</t>
  </si>
  <si>
    <t>usm_name</t>
  </si>
  <si>
    <t>prairie</t>
  </si>
  <si>
    <t>code_acti_reserve_Crop1</t>
  </si>
  <si>
    <t>maperenne0_Crop1</t>
  </si>
  <si>
    <t>QNperenne0_Crop1</t>
  </si>
  <si>
    <t>masecnp0_Crop1</t>
  </si>
  <si>
    <t>QNplantenp0_Crop1</t>
  </si>
  <si>
    <t>concrr</t>
  </si>
  <si>
    <t>code_auto_profres</t>
  </si>
  <si>
    <t>resk</t>
  </si>
  <si>
    <t>resz</t>
  </si>
  <si>
    <t>nbj_pr_apres_semis</t>
  </si>
  <si>
    <t>eau_mini_decisemis</t>
  </si>
  <si>
    <t>humirac_decisemis</t>
  </si>
  <si>
    <t>codedate_irrigauto</t>
  </si>
  <si>
    <t>datedeb_irrigauto</t>
  </si>
  <si>
    <t>datefin_irrigauto</t>
  </si>
  <si>
    <t>stage_start_irrigauto</t>
  </si>
  <si>
    <t>stage_end_irrigauto</t>
  </si>
  <si>
    <t>code_autoressuite</t>
  </si>
  <si>
    <t>Stubblevegratio</t>
  </si>
  <si>
    <t>codceuille</t>
  </si>
  <si>
    <t>nbceuille</t>
  </si>
  <si>
    <t>code_hautfauche_dyn</t>
  </si>
  <si>
    <t>codejourdes</t>
  </si>
  <si>
    <t>Tec_name</t>
  </si>
  <si>
    <t>julapN_1</t>
  </si>
  <si>
    <t>doseN_1</t>
  </si>
  <si>
    <t>julapN_2</t>
  </si>
  <si>
    <t>doseN_2</t>
  </si>
  <si>
    <t>julapN_3</t>
  </si>
  <si>
    <t>doseN_3</t>
  </si>
  <si>
    <t>restemp0_Crop1</t>
  </si>
  <si>
    <t>Hinitf_1</t>
  </si>
  <si>
    <t>Hinitf_2</t>
  </si>
  <si>
    <t>Hinitf_3</t>
  </si>
  <si>
    <t>Hinitf_4</t>
  </si>
  <si>
    <t>Hinitf_5</t>
  </si>
  <si>
    <t>NO3initf_1</t>
  </si>
  <si>
    <t>NO3initf_2</t>
  </si>
  <si>
    <t>NO3initf_3</t>
  </si>
  <si>
    <t>NO3initf_4</t>
  </si>
  <si>
    <t>NO3initf_5</t>
  </si>
  <si>
    <t>NH4initf_1</t>
  </si>
  <si>
    <t>NH4initf_2</t>
  </si>
  <si>
    <t>NH4initf_3</t>
  </si>
  <si>
    <t>NH4initf_4</t>
  </si>
  <si>
    <t>NH4initf_5</t>
  </si>
  <si>
    <t>USM_18</t>
  </si>
  <si>
    <t>USM_19</t>
  </si>
  <si>
    <t>USM_20</t>
  </si>
  <si>
    <t>USM_21</t>
  </si>
  <si>
    <t>USM_22</t>
  </si>
  <si>
    <t>rgi</t>
  </si>
  <si>
    <t>ItalianRyegrass_CoverCrop_plt.xml</t>
  </si>
  <si>
    <t>grass_plt.xml</t>
  </si>
  <si>
    <t>blé tendre</t>
  </si>
  <si>
    <t>wheat_plt.xml</t>
  </si>
  <si>
    <t>upc</t>
  </si>
  <si>
    <t>781_1895</t>
  </si>
  <si>
    <t>num_sol</t>
  </si>
  <si>
    <t>0.1574</t>
  </si>
  <si>
    <t>maille_safran</t>
  </si>
  <si>
    <t>maille_drias</t>
  </si>
  <si>
    <t>rcp</t>
  </si>
  <si>
    <t>cnrm-cm5-aladin63</t>
  </si>
  <si>
    <t>cca</t>
  </si>
  <si>
    <t>8.5</t>
  </si>
  <si>
    <t>prairie_ini.xml</t>
  </si>
  <si>
    <t>snu_ini.xml</t>
  </si>
  <si>
    <t>systeme</t>
  </si>
  <si>
    <t>annee</t>
  </si>
  <si>
    <t>Reprise</t>
  </si>
  <si>
    <t>Préparation du lit de semence</t>
  </si>
  <si>
    <t>id_simu</t>
  </si>
  <si>
    <t>BT</t>
  </si>
  <si>
    <t>MF</t>
  </si>
  <si>
    <t>maïs fourrage</t>
  </si>
  <si>
    <t>PrT</t>
  </si>
  <si>
    <t>orge d'hiver</t>
  </si>
  <si>
    <t>ray grass d'Italie</t>
  </si>
  <si>
    <t>modele_clim</t>
  </si>
  <si>
    <t xml:space="preserve">horizon </t>
  </si>
  <si>
    <t>jour julien</t>
  </si>
  <si>
    <t>BT_ci_MF</t>
  </si>
  <si>
    <t>USM_23</t>
  </si>
  <si>
    <t>USM_24</t>
  </si>
  <si>
    <t>USM_25</t>
  </si>
  <si>
    <t>USM_26</t>
  </si>
  <si>
    <t>USM_27</t>
  </si>
  <si>
    <t>USM_28</t>
  </si>
  <si>
    <t>USM_29</t>
  </si>
  <si>
    <t>USM_30</t>
  </si>
  <si>
    <t>USM_31</t>
  </si>
  <si>
    <t>USM_32</t>
  </si>
  <si>
    <t>USM_33</t>
  </si>
  <si>
    <t>USM_34</t>
  </si>
  <si>
    <t>USM_35</t>
  </si>
  <si>
    <t>USM_36</t>
  </si>
  <si>
    <t>USM_37</t>
  </si>
  <si>
    <t>USM_38</t>
  </si>
  <si>
    <t>USM_39</t>
  </si>
  <si>
    <t>USM_40</t>
  </si>
  <si>
    <t>USM_41</t>
  </si>
  <si>
    <t>USM_42</t>
  </si>
  <si>
    <t>USM_43</t>
  </si>
  <si>
    <t>USM_44</t>
  </si>
  <si>
    <t>USM_45</t>
  </si>
  <si>
    <t>USM_46</t>
  </si>
  <si>
    <t>USM_47</t>
  </si>
  <si>
    <t>USM_48</t>
  </si>
  <si>
    <t>mois</t>
  </si>
  <si>
    <t>jour</t>
  </si>
  <si>
    <t/>
  </si>
  <si>
    <t>rotation</t>
  </si>
  <si>
    <t>code_rotation</t>
  </si>
  <si>
    <t>tete_rotation</t>
  </si>
  <si>
    <t>Date_res_1</t>
  </si>
  <si>
    <t>Type_res_1</t>
  </si>
  <si>
    <t>julres_1</t>
  </si>
  <si>
    <t>coderes_1</t>
  </si>
  <si>
    <t>qres_1</t>
  </si>
  <si>
    <t>Crespc_1</t>
  </si>
  <si>
    <t>CsurNres_1</t>
  </si>
  <si>
    <t>Nminres_1</t>
  </si>
  <si>
    <t>eaures_1</t>
  </si>
  <si>
    <t>Date_res_2</t>
  </si>
  <si>
    <t>Type_res_2</t>
  </si>
  <si>
    <t>julres_2</t>
  </si>
  <si>
    <t>coderes_2</t>
  </si>
  <si>
    <t>qres_2</t>
  </si>
  <si>
    <t>Crespc_2</t>
  </si>
  <si>
    <t>CsurNres_2</t>
  </si>
  <si>
    <t>Nminres_2</t>
  </si>
  <si>
    <t>eaures_2</t>
  </si>
  <si>
    <t>Fumier de bovins</t>
  </si>
  <si>
    <t>abbrev_modele_clim</t>
  </si>
  <si>
    <t>Norg_sols</t>
  </si>
  <si>
    <t>ref</t>
  </si>
  <si>
    <t>14050_ref_sta.xml</t>
  </si>
  <si>
    <t>h1</t>
  </si>
  <si>
    <t>h2</t>
  </si>
  <si>
    <t>h3</t>
  </si>
  <si>
    <t>14050_h1_sta.xml</t>
  </si>
  <si>
    <t>14050_h2_sta.xml</t>
  </si>
  <si>
    <t>14050_h3_sta.xml</t>
  </si>
  <si>
    <t>NA</t>
  </si>
  <si>
    <t>verif</t>
  </si>
  <si>
    <t>annee_fin</t>
  </si>
  <si>
    <t>annee_debut</t>
  </si>
  <si>
    <t>début usm</t>
  </si>
  <si>
    <t>labour</t>
  </si>
  <si>
    <t>reprise</t>
  </si>
  <si>
    <t>prep. lit de sem.</t>
  </si>
  <si>
    <t>semis</t>
  </si>
  <si>
    <t>récolte butoire</t>
  </si>
  <si>
    <t>déchaumage</t>
  </si>
  <si>
    <t>fin usm</t>
  </si>
  <si>
    <t>sur 1 année</t>
  </si>
  <si>
    <t>à cheval sur 2 années</t>
  </si>
  <si>
    <t>destruction</t>
  </si>
  <si>
    <t>blé</t>
  </si>
  <si>
    <t>sur 2 années</t>
  </si>
  <si>
    <t>ammonitrate (43,3 kgN/ha)</t>
  </si>
  <si>
    <t>enfouissement</t>
  </si>
  <si>
    <t>Type_trav_3</t>
  </si>
  <si>
    <t>jultrav_3</t>
  </si>
  <si>
    <t>profres_3</t>
  </si>
  <si>
    <t>proftrav_3</t>
  </si>
  <si>
    <t>Date_trav_3</t>
  </si>
  <si>
    <t>Enfouissement</t>
  </si>
  <si>
    <t xml:space="preserve">Notes : </t>
  </si>
  <si>
    <t>La date de semis du maïs, fixée au 01 mai est avancée au 20/04 selon l'expertise d'Anne Briend de la CRAB</t>
  </si>
  <si>
    <t>La date de récolte butoire est avancée au 01 octobre</t>
  </si>
  <si>
    <t>La date de récolte butoire du blé est peut être à avancer à début août</t>
  </si>
  <si>
    <t>Lisier de bovins</t>
  </si>
  <si>
    <r>
      <t xml:space="preserve">25 t/ha fumier bovin + 20m3/ha </t>
    </r>
    <r>
      <rPr>
        <b/>
        <sz val="11"/>
        <color theme="1"/>
        <rFont val="Calibri"/>
        <family val="2"/>
        <scheme val="minor"/>
      </rPr>
      <t>lisier bovin</t>
    </r>
  </si>
  <si>
    <t>USM_49</t>
  </si>
  <si>
    <t>nom_sol_sans_point</t>
  </si>
  <si>
    <t>562_NGC25</t>
  </si>
  <si>
    <t>781_1895-562_NGC25-1-2-BT-ref</t>
  </si>
  <si>
    <t>781_1895-562_NGC25-1-2-rgi-ref</t>
  </si>
  <si>
    <t>781_1895-562_NGC25-1-2-BT-h1</t>
  </si>
  <si>
    <t>781_1895-562_NGC25-1-2-rgi-h1</t>
  </si>
  <si>
    <t>781_1895-562_NGC25-1-2-BT-h2</t>
  </si>
  <si>
    <t>781_1895-562_NGC25-1-2-rgi-h2</t>
  </si>
  <si>
    <t>781_1895-562_NGC25-1-2-BT-h3</t>
  </si>
  <si>
    <t>781_1895-562_NGC25-1-2-rgi-h3</t>
  </si>
  <si>
    <t>781_1895-562_NGC25-1-2-BT-NA-1973-BT</t>
  </si>
  <si>
    <t>781_1895-562_NGC25-1-2-BT-NA-1974-rgi</t>
  </si>
  <si>
    <t>781_1895-562_NGC25-1-2-BT-NA-1974-MF</t>
  </si>
  <si>
    <t>781_1895-562_NGC25-1-2-BT-NA-1975-BT</t>
  </si>
  <si>
    <t>781_1895-562_NGC25-1-2-BT-ref-1976-rgi</t>
  </si>
  <si>
    <t>781_1895-562_NGC25-1-2-BT-ref-1976-MF</t>
  </si>
  <si>
    <t>781_1895-562_NGC25-1-2-BT-ref-1977-BT</t>
  </si>
  <si>
    <t>781_1895-562_NGC25-1-2-BT-ref-1978-rgi</t>
  </si>
  <si>
    <t>781_1895-562_NGC25-1-2-BT-ref-1978-MF</t>
  </si>
  <si>
    <t>781_1895-562_NGC25-1-2-BT-ref-1979-BT</t>
  </si>
  <si>
    <t>781_1895-562_NGC25-1-2-BT-ref-1980-rgi</t>
  </si>
  <si>
    <t>781_1895-562_NGC25-1-2-BT-ref-1980-MF</t>
  </si>
  <si>
    <t>781_1895-562_NGC25-1-2-BT-ref-1981-BT</t>
  </si>
  <si>
    <t>781_1895-562_NGC25-1-2-BT-ref-1982-rgi</t>
  </si>
  <si>
    <t>781_1895-562_NGC25-1-2-BT-ref-1982-MF</t>
  </si>
  <si>
    <t>781_1895-562_NGC25-1-2-BT-ref-1983-BT</t>
  </si>
  <si>
    <t>781_1895-562_NGC25-1-2-BT-ref-1984-rgi</t>
  </si>
  <si>
    <t>781_1895-562_NGC25-1-2-BT-ref-1984-MF</t>
  </si>
  <si>
    <t>781_1895-562_NGC25-1-2-BT-ref-1985-BT</t>
  </si>
  <si>
    <t>781_1895-562_NGC25-1-2-BT-ref-1986-rgi</t>
  </si>
  <si>
    <t>781_1895-562_NGC25-1-2-BT-ref-1986-MF</t>
  </si>
  <si>
    <t>781_1895-562_NGC25-1-2-BT-ref-1987-BT</t>
  </si>
  <si>
    <t>781_1895-562_NGC25-1-2-BT-ref-1988-rgi</t>
  </si>
  <si>
    <t>781_1895-562_NGC25-1-2-BT-ref-1988-MF</t>
  </si>
  <si>
    <t>781_1895-562_NGC25-1-2-BT-ref-1989-BT</t>
  </si>
  <si>
    <t>781_1895-562_NGC25-1-2-BT-ref-1990-rgi</t>
  </si>
  <si>
    <t>781_1895-562_NGC25-1-2-BT-ref-1990-MF</t>
  </si>
  <si>
    <t>781_1895-562_NGC25-1-2-BT-ref-1991-BT</t>
  </si>
  <si>
    <t>781_1895-562_NGC25-1-2-BT-ref-1992-rgi</t>
  </si>
  <si>
    <t>781_1895-562_NGC25-1-2-BT-ref-1992-MF</t>
  </si>
  <si>
    <t>781_1895-562_NGC25-1-2-BT-ref-1993-BT</t>
  </si>
  <si>
    <t>781_1895-562_NGC25-1-2-BT-ref-1994-rgi</t>
  </si>
  <si>
    <t>781_1895-562_NGC25-1-2-BT-ref-1994-MF</t>
  </si>
  <si>
    <t>781_1895-562_NGC25-1-2-BT-ref-1995-BT</t>
  </si>
  <si>
    <t>781_1895-562_NGC25-1-2-BT-ref-1996-rgi</t>
  </si>
  <si>
    <t>781_1895-562_NGC25-1-2-BT-ref-1996-MF</t>
  </si>
  <si>
    <t>781_1895-562_NGC25-1-2-BT-ref-1997-BT</t>
  </si>
  <si>
    <t>781_1895-562_NGC25-1-2-BT-ref-1998-rgi</t>
  </si>
  <si>
    <t>781_1895-562_NGC25-1-2-BT-ref-1998-MF</t>
  </si>
  <si>
    <t>781_1895-562_NGC25-1-2-BT-ref-1999-BT</t>
  </si>
  <si>
    <t>781_1895-562_NGC25-1-2-BT-ref-2000-rgi</t>
  </si>
  <si>
    <t>781_1895-562_NGC25-1-2-BT-ref-2000-MF</t>
  </si>
  <si>
    <t>781_1895-562_NGC25-1-2-BT-ref-2001-BT</t>
  </si>
  <si>
    <t>781_1895-562_NGC25-1-2-BT-ref-2002-rgi</t>
  </si>
  <si>
    <t>781_1895-562_NGC25-1-2-BT-ref-2002-MF</t>
  </si>
  <si>
    <t>781_1895-562_NGC25-1-2-BT-ref-2003-BT</t>
  </si>
  <si>
    <t>781_1895-562_NGC25-1-2-BT-ref-2004-rgi</t>
  </si>
  <si>
    <t>781_1895-562_NGC25-1-2-BT-ref-2004-MF</t>
  </si>
  <si>
    <t>781_1895-562_NGC25-1-2-BT-ref-2005-BT</t>
  </si>
  <si>
    <t>781_1895-562_NGC25-1-2-rgi-NA-1973-rgi</t>
  </si>
  <si>
    <t>781_1895-562_NGC25-1-2-rgi-NA-1973-MF</t>
  </si>
  <si>
    <t>781_1895-562_NGC25-1-2-rgi-NA-1974-BT</t>
  </si>
  <si>
    <t>781_1895-562_NGC25-1-2-rgi-NA-1975-rgi</t>
  </si>
  <si>
    <t>781_1895-562_NGC25-1-2-rgi-ref-1975-MF</t>
  </si>
  <si>
    <t>781_1895-562_NGC25-1-2-rgi-ref-1976-BT</t>
  </si>
  <si>
    <t>781_1895-562_NGC25-1-2-rgi-ref-1977-rgi</t>
  </si>
  <si>
    <t>781_1895-562_NGC25-1-2-rgi-ref-1977-MF</t>
  </si>
  <si>
    <t>781_1895-562_NGC25-1-2-rgi-ref-1978-BT</t>
  </si>
  <si>
    <t>781_1895-562_NGC25-1-2-rgi-ref-1979-rgi</t>
  </si>
  <si>
    <t>781_1895-562_NGC25-1-2-rgi-ref-1979-MF</t>
  </si>
  <si>
    <t>781_1895-562_NGC25-1-2-rgi-ref-1980-BT</t>
  </si>
  <si>
    <t>781_1895-562_NGC25-1-2-rgi-ref-1981-rgi</t>
  </si>
  <si>
    <t>781_1895-562_NGC25-1-2-rgi-ref-1981-MF</t>
  </si>
  <si>
    <t>781_1895-562_NGC25-1-2-rgi-ref-1982-BT</t>
  </si>
  <si>
    <t>781_1895-562_NGC25-1-2-rgi-ref-1983-rgi</t>
  </si>
  <si>
    <t>781_1895-562_NGC25-1-2-rgi-ref-1983-MF</t>
  </si>
  <si>
    <t>781_1895-562_NGC25-1-2-rgi-ref-1984-BT</t>
  </si>
  <si>
    <t>781_1895-562_NGC25-1-2-rgi-ref-1985-rgi</t>
  </si>
  <si>
    <t>781_1895-562_NGC25-1-2-rgi-ref-1985-MF</t>
  </si>
  <si>
    <t>781_1895-562_NGC25-1-2-rgi-ref-1986-BT</t>
  </si>
  <si>
    <t>781_1895-562_NGC25-1-2-rgi-ref-1987-rgi</t>
  </si>
  <si>
    <t>781_1895-562_NGC25-1-2-rgi-ref-1987-MF</t>
  </si>
  <si>
    <t>781_1895-562_NGC25-1-2-rgi-ref-1988-BT</t>
  </si>
  <si>
    <t>781_1895-562_NGC25-1-2-rgi-ref-1989-rgi</t>
  </si>
  <si>
    <t>781_1895-562_NGC25-1-2-rgi-ref-1989-MF</t>
  </si>
  <si>
    <t>781_1895-562_NGC25-1-2-rgi-ref-1990-BT</t>
  </si>
  <si>
    <t>781_1895-562_NGC25-1-2-rgi-ref-1991-rgi</t>
  </si>
  <si>
    <t>781_1895-562_NGC25-1-2-rgi-ref-1991-MF</t>
  </si>
  <si>
    <t>781_1895-562_NGC25-1-2-rgi-ref-1992-BT</t>
  </si>
  <si>
    <t>781_1895-562_NGC25-1-2-rgi-ref-1993-rgi</t>
  </si>
  <si>
    <t>781_1895-562_NGC25-1-2-rgi-ref-1993-MF</t>
  </si>
  <si>
    <t>781_1895-562_NGC25-1-2-rgi-ref-1994-BT</t>
  </si>
  <si>
    <t>781_1895-562_NGC25-1-2-rgi-ref-1995-rgi</t>
  </si>
  <si>
    <t>781_1895-562_NGC25-1-2-rgi-ref-1995-MF</t>
  </si>
  <si>
    <t>781_1895-562_NGC25-1-2-rgi-ref-1996-BT</t>
  </si>
  <si>
    <t>781_1895-562_NGC25-1-2-rgi-ref-1997-rgi</t>
  </si>
  <si>
    <t>781_1895-562_NGC25-1-2-rgi-ref-1997-MF</t>
  </si>
  <si>
    <t>781_1895-562_NGC25-1-2-rgi-ref-1998-BT</t>
  </si>
  <si>
    <t>781_1895-562_NGC25-1-2-rgi-ref-1999-rgi</t>
  </si>
  <si>
    <t>781_1895-562_NGC25-1-2-rgi-ref-1999-MF</t>
  </si>
  <si>
    <t>781_1895-562_NGC25-1-2-rgi-ref-2000-BT</t>
  </si>
  <si>
    <t>781_1895-562_NGC25-1-2-rgi-ref-2001-rgi</t>
  </si>
  <si>
    <t>781_1895-562_NGC25-1-2-rgi-ref-2001-MF</t>
  </si>
  <si>
    <t>781_1895-562_NGC25-1-2-rgi-ref-2002-BT</t>
  </si>
  <si>
    <t>781_1895-562_NGC25-1-2-rgi-ref-2003-rgi</t>
  </si>
  <si>
    <t>781_1895-562_NGC25-1-2-rgi-ref-2003-MF</t>
  </si>
  <si>
    <t>781_1895-562_NGC25-1-2-rgi-ref-2004-BT</t>
  </si>
  <si>
    <t>781_1895-562_NGC25-1-2-rgi-ref-2005-rgi</t>
  </si>
  <si>
    <t>781_1895-562_NGC25-1-2-BT-NA-2018-BT</t>
  </si>
  <si>
    <t>781_1895-562_NGC25-1-2-BT-NA-2019-rgi</t>
  </si>
  <si>
    <t>781_1895-562_NGC25-1-2-BT-NA-2019-MF</t>
  </si>
  <si>
    <t>781_1895-562_NGC25-1-2-BT-NA-2020-BT</t>
  </si>
  <si>
    <t>781_1895-562_NGC25-1-2-BT-h1-2021-rgi</t>
  </si>
  <si>
    <t>781_1895-562_NGC25-1-2-BT-h1-2021-MF</t>
  </si>
  <si>
    <t>781_1895-562_NGC25-1-2-BT-h1-2022-BT</t>
  </si>
  <si>
    <t>781_1895-562_NGC25-1-2-BT-h1-2023-rgi</t>
  </si>
  <si>
    <t>781_1895-562_NGC25-1-2-BT-h1-2023-MF</t>
  </si>
  <si>
    <t>781_1895-562_NGC25-1-2-BT-h1-2024-BT</t>
  </si>
  <si>
    <t>781_1895-562_NGC25-1-2-BT-h1-2025-rgi</t>
  </si>
  <si>
    <t>781_1895-562_NGC25-1-2-BT-h1-2025-MF</t>
  </si>
  <si>
    <t>781_1895-562_NGC25-1-2-BT-h1-2026-BT</t>
  </si>
  <si>
    <t>781_1895-562_NGC25-1-2-BT-h1-2027-rgi</t>
  </si>
  <si>
    <t>781_1895-562_NGC25-1-2-BT-h1-2027-MF</t>
  </si>
  <si>
    <t>781_1895-562_NGC25-1-2-BT-h1-2028-BT</t>
  </si>
  <si>
    <t>781_1895-562_NGC25-1-2-BT-h1-2029-rgi</t>
  </si>
  <si>
    <t>781_1895-562_NGC25-1-2-BT-h1-2029-MF</t>
  </si>
  <si>
    <t>781_1895-562_NGC25-1-2-BT-h1-2030-BT</t>
  </si>
  <si>
    <t>781_1895-562_NGC25-1-2-BT-h1-2031-rgi</t>
  </si>
  <si>
    <t>781_1895-562_NGC25-1-2-BT-h1-2031-MF</t>
  </si>
  <si>
    <t>781_1895-562_NGC25-1-2-BT-h1-2032-BT</t>
  </si>
  <si>
    <t>781_1895-562_NGC25-1-2-BT-h1-2033-rgi</t>
  </si>
  <si>
    <t>781_1895-562_NGC25-1-2-BT-h1-2033-MF</t>
  </si>
  <si>
    <t>781_1895-562_NGC25-1-2-BT-h1-2034-BT</t>
  </si>
  <si>
    <t>781_1895-562_NGC25-1-2-BT-h1-2035-rgi</t>
  </si>
  <si>
    <t>781_1895-562_NGC25-1-2-BT-h1-2035-MF</t>
  </si>
  <si>
    <t>781_1895-562_NGC25-1-2-BT-h1-2036-BT</t>
  </si>
  <si>
    <t>781_1895-562_NGC25-1-2-BT-h1-2037-rgi</t>
  </si>
  <si>
    <t>781_1895-562_NGC25-1-2-BT-h1-2037-MF</t>
  </si>
  <si>
    <t>781_1895-562_NGC25-1-2-BT-h1-2038-BT</t>
  </si>
  <si>
    <t>781_1895-562_NGC25-1-2-BT-h1-2039-rgi</t>
  </si>
  <si>
    <t>781_1895-562_NGC25-1-2-BT-h1-2039-MF</t>
  </si>
  <si>
    <t>781_1895-562_NGC25-1-2-BT-h1-2040-BT</t>
  </si>
  <si>
    <t>781_1895-562_NGC25-1-2-BT-h1-2041-rgi</t>
  </si>
  <si>
    <t>781_1895-562_NGC25-1-2-BT-h1-2041-MF</t>
  </si>
  <si>
    <t>781_1895-562_NGC25-1-2-BT-h1-2042-BT</t>
  </si>
  <si>
    <t>781_1895-562_NGC25-1-2-BT-h1-2043-rgi</t>
  </si>
  <si>
    <t>781_1895-562_NGC25-1-2-BT-h1-2043-MF</t>
  </si>
  <si>
    <t>781_1895-562_NGC25-1-2-BT-h1-2044-BT</t>
  </si>
  <si>
    <t>781_1895-562_NGC25-1-2-BT-h1-2045-rgi</t>
  </si>
  <si>
    <t>781_1895-562_NGC25-1-2-BT-h1-2045-MF</t>
  </si>
  <si>
    <t>781_1895-562_NGC25-1-2-BT-h1-2046-BT</t>
  </si>
  <si>
    <t>781_1895-562_NGC25-1-2-BT-h1-2047-rgi</t>
  </si>
  <si>
    <t>781_1895-562_NGC25-1-2-BT-h1-2047-MF</t>
  </si>
  <si>
    <t>781_1895-562_NGC25-1-2-BT-h1-2048-BT</t>
  </si>
  <si>
    <t>781_1895-562_NGC25-1-2-BT-h1-2049-rgi</t>
  </si>
  <si>
    <t>781_1895-562_NGC25-1-2-BT-h1-2049-MF</t>
  </si>
  <si>
    <t>781_1895-562_NGC25-1-2-BT-h1-2050-BT</t>
  </si>
  <si>
    <t>781_1895-562_NGC25-1-2-rgi-NA-2018-rgi</t>
  </si>
  <si>
    <t>781_1895-562_NGC25-1-2-rgi-NA-2018-MF</t>
  </si>
  <si>
    <t>781_1895-562_NGC25-1-2-rgi-NA-2019-BT</t>
  </si>
  <si>
    <t>781_1895-562_NGC25-1-2-rgi-NA-2020-rgi</t>
  </si>
  <si>
    <t>781_1895-562_NGC25-1-2-rgi-h1-2020-MF</t>
  </si>
  <si>
    <t>781_1895-562_NGC25-1-2-rgi-h1-2021-BT</t>
  </si>
  <si>
    <t>781_1895-562_NGC25-1-2-rgi-h1-2022-rgi</t>
  </si>
  <si>
    <t>781_1895-562_NGC25-1-2-rgi-h1-2022-MF</t>
  </si>
  <si>
    <t>781_1895-562_NGC25-1-2-rgi-h1-2023-BT</t>
  </si>
  <si>
    <t>781_1895-562_NGC25-1-2-rgi-h1-2024-rgi</t>
  </si>
  <si>
    <t>781_1895-562_NGC25-1-2-rgi-h1-2024-MF</t>
  </si>
  <si>
    <t>781_1895-562_NGC25-1-2-rgi-h1-2025-BT</t>
  </si>
  <si>
    <t>781_1895-562_NGC25-1-2-rgi-h1-2026-rgi</t>
  </si>
  <si>
    <t>781_1895-562_NGC25-1-2-rgi-h1-2026-MF</t>
  </si>
  <si>
    <t>781_1895-562_NGC25-1-2-rgi-h1-2027-BT</t>
  </si>
  <si>
    <t>781_1895-562_NGC25-1-2-rgi-h1-2028-rgi</t>
  </si>
  <si>
    <t>781_1895-562_NGC25-1-2-rgi-h1-2028-MF</t>
  </si>
  <si>
    <t>781_1895-562_NGC25-1-2-rgi-h1-2029-BT</t>
  </si>
  <si>
    <t>781_1895-562_NGC25-1-2-rgi-h1-2030-rgi</t>
  </si>
  <si>
    <t>781_1895-562_NGC25-1-2-rgi-h1-2030-MF</t>
  </si>
  <si>
    <t>781_1895-562_NGC25-1-2-rgi-h1-2031-BT</t>
  </si>
  <si>
    <t>781_1895-562_NGC25-1-2-rgi-h1-2032-rgi</t>
  </si>
  <si>
    <t>781_1895-562_NGC25-1-2-rgi-h1-2032-MF</t>
  </si>
  <si>
    <t>781_1895-562_NGC25-1-2-rgi-h1-2033-BT</t>
  </si>
  <si>
    <t>781_1895-562_NGC25-1-2-rgi-h1-2034-rgi</t>
  </si>
  <si>
    <t>781_1895-562_NGC25-1-2-rgi-h1-2034-MF</t>
  </si>
  <si>
    <t>781_1895-562_NGC25-1-2-rgi-h1-2035-BT</t>
  </si>
  <si>
    <t>781_1895-562_NGC25-1-2-rgi-h1-2036-rgi</t>
  </si>
  <si>
    <t>781_1895-562_NGC25-1-2-rgi-h1-2036-MF</t>
  </si>
  <si>
    <t>781_1895-562_NGC25-1-2-rgi-h1-2037-BT</t>
  </si>
  <si>
    <t>781_1895-562_NGC25-1-2-rgi-h1-2038-rgi</t>
  </si>
  <si>
    <t>781_1895-562_NGC25-1-2-rgi-h1-2038-MF</t>
  </si>
  <si>
    <t>781_1895-562_NGC25-1-2-rgi-h1-2039-BT</t>
  </si>
  <si>
    <t>781_1895-562_NGC25-1-2-rgi-h1-2040-rgi</t>
  </si>
  <si>
    <t>781_1895-562_NGC25-1-2-rgi-h1-2040-MF</t>
  </si>
  <si>
    <t>781_1895-562_NGC25-1-2-rgi-h1-2041-BT</t>
  </si>
  <si>
    <t>781_1895-562_NGC25-1-2-rgi-h1-2042-rgi</t>
  </si>
  <si>
    <t>781_1895-562_NGC25-1-2-rgi-h1-2042-MF</t>
  </si>
  <si>
    <t>781_1895-562_NGC25-1-2-rgi-h1-2043-BT</t>
  </si>
  <si>
    <t>781_1895-562_NGC25-1-2-rgi-h1-2044-rgi</t>
  </si>
  <si>
    <t>781_1895-562_NGC25-1-2-rgi-h1-2044-MF</t>
  </si>
  <si>
    <t>781_1895-562_NGC25-1-2-rgi-h1-2045-BT</t>
  </si>
  <si>
    <t>781_1895-562_NGC25-1-2-rgi-h1-2046-rgi</t>
  </si>
  <si>
    <t>781_1895-562_NGC25-1-2-rgi-h1-2046-MF</t>
  </si>
  <si>
    <t>781_1895-562_NGC25-1-2-rgi-h1-2047-BT</t>
  </si>
  <si>
    <t>781_1895-562_NGC25-1-2-rgi-h1-2048-rgi</t>
  </si>
  <si>
    <t>781_1895-562_NGC25-1-2-rgi-h1-2048-MF</t>
  </si>
  <si>
    <t>781_1895-562_NGC25-1-2-rgi-h1-2049-BT</t>
  </si>
  <si>
    <t>781_1895-562_NGC25-1-2-rgi-h1-2050-rgi</t>
  </si>
  <si>
    <t>781_1895-562_NGC25-1-2-BT-NA-2038-BT</t>
  </si>
  <si>
    <t>781_1895-562_NGC25-1-2-BT-NA-2039-rgi</t>
  </si>
  <si>
    <t>781_1895-562_NGC25-1-2-BT-NA-2039-MF</t>
  </si>
  <si>
    <t>781_1895-562_NGC25-1-2-BT-NA-2040-BT</t>
  </si>
  <si>
    <t>781_1895-562_NGC25-1-2-BT-h2-2041-rgi</t>
  </si>
  <si>
    <t>781_1895-562_NGC25-1-2-BT-h2-2041-MF</t>
  </si>
  <si>
    <t>781_1895-562_NGC25-1-2-BT-h2-2042-BT</t>
  </si>
  <si>
    <t>781_1895-562_NGC25-1-2-BT-h2-2043-rgi</t>
  </si>
  <si>
    <t>781_1895-562_NGC25-1-2-BT-h2-2043-MF</t>
  </si>
  <si>
    <t>781_1895-562_NGC25-1-2-BT-h2-2044-BT</t>
  </si>
  <si>
    <t>781_1895-562_NGC25-1-2-BT-h2-2045-rgi</t>
  </si>
  <si>
    <t>781_1895-562_NGC25-1-2-BT-h2-2045-MF</t>
  </si>
  <si>
    <t>781_1895-562_NGC25-1-2-BT-h2-2046-BT</t>
  </si>
  <si>
    <t>781_1895-562_NGC25-1-2-BT-h2-2047-rgi</t>
  </si>
  <si>
    <t>781_1895-562_NGC25-1-2-BT-h2-2047-MF</t>
  </si>
  <si>
    <t>781_1895-562_NGC25-1-2-BT-h2-2048-BT</t>
  </si>
  <si>
    <t>781_1895-562_NGC25-1-2-BT-h2-2049-rgi</t>
  </si>
  <si>
    <t>781_1895-562_NGC25-1-2-BT-h2-2049-MF</t>
  </si>
  <si>
    <t>781_1895-562_NGC25-1-2-BT-h2-2050-BT</t>
  </si>
  <si>
    <t>781_1895-562_NGC25-1-2-BT-h2-2051-rgi</t>
  </si>
  <si>
    <t>781_1895-562_NGC25-1-2-BT-h2-2051-MF</t>
  </si>
  <si>
    <t>781_1895-562_NGC25-1-2-BT-h2-2052-BT</t>
  </si>
  <si>
    <t>781_1895-562_NGC25-1-2-BT-h2-2053-rgi</t>
  </si>
  <si>
    <t>781_1895-562_NGC25-1-2-BT-h2-2053-MF</t>
  </si>
  <si>
    <t>781_1895-562_NGC25-1-2-BT-h2-2054-BT</t>
  </si>
  <si>
    <t>781_1895-562_NGC25-1-2-BT-h2-2055-rgi</t>
  </si>
  <si>
    <t>781_1895-562_NGC25-1-2-BT-h2-2055-MF</t>
  </si>
  <si>
    <t>781_1895-562_NGC25-1-2-BT-h2-2056-BT</t>
  </si>
  <si>
    <t>781_1895-562_NGC25-1-2-BT-h2-2057-rgi</t>
  </si>
  <si>
    <t>781_1895-562_NGC25-1-2-BT-h2-2057-MF</t>
  </si>
  <si>
    <t>781_1895-562_NGC25-1-2-BT-h2-2058-BT</t>
  </si>
  <si>
    <t>781_1895-562_NGC25-1-2-BT-h2-2059-rgi</t>
  </si>
  <si>
    <t>781_1895-562_NGC25-1-2-BT-h2-2059-MF</t>
  </si>
  <si>
    <t>781_1895-562_NGC25-1-2-BT-h2-2060-BT</t>
  </si>
  <si>
    <t>781_1895-562_NGC25-1-2-BT-h2-2061-rgi</t>
  </si>
  <si>
    <t>781_1895-562_NGC25-1-2-BT-h2-2061-MF</t>
  </si>
  <si>
    <t>781_1895-562_NGC25-1-2-BT-h2-2062-BT</t>
  </si>
  <si>
    <t>781_1895-562_NGC25-1-2-BT-h2-2063-rgi</t>
  </si>
  <si>
    <t>781_1895-562_NGC25-1-2-BT-h2-2063-MF</t>
  </si>
  <si>
    <t>781_1895-562_NGC25-1-2-BT-h2-2064-BT</t>
  </si>
  <si>
    <t>781_1895-562_NGC25-1-2-BT-h2-2065-rgi</t>
  </si>
  <si>
    <t>781_1895-562_NGC25-1-2-BT-h2-2065-MF</t>
  </si>
  <si>
    <t>781_1895-562_NGC25-1-2-BT-h2-2066-BT</t>
  </si>
  <si>
    <t>781_1895-562_NGC25-1-2-BT-h2-2067-rgi</t>
  </si>
  <si>
    <t>781_1895-562_NGC25-1-2-BT-h2-2067-MF</t>
  </si>
  <si>
    <t>781_1895-562_NGC25-1-2-BT-h2-2068-BT</t>
  </si>
  <si>
    <t>781_1895-562_NGC25-1-2-BT-h2-2069-rgi</t>
  </si>
  <si>
    <t>781_1895-562_NGC25-1-2-BT-h2-2069-MF</t>
  </si>
  <si>
    <t>781_1895-562_NGC25-1-2-BT-h2-2070-BT</t>
  </si>
  <si>
    <t>781_1895-562_NGC25-1-2-rgi-NA-2038-rgi</t>
  </si>
  <si>
    <t>781_1895-562_NGC25-1-2-rgi-NA-2038-MF</t>
  </si>
  <si>
    <t>781_1895-562_NGC25-1-2-rgi-NA-2039-BT</t>
  </si>
  <si>
    <t>781_1895-562_NGC25-1-2-rgi-NA-2040-rgi</t>
  </si>
  <si>
    <t>781_1895-562_NGC25-1-2-rgi-h2-2040-MF</t>
  </si>
  <si>
    <t>781_1895-562_NGC25-1-2-rgi-h2-2041-BT</t>
  </si>
  <si>
    <t>781_1895-562_NGC25-1-2-rgi-h2-2042-rgi</t>
  </si>
  <si>
    <t>781_1895-562_NGC25-1-2-rgi-h2-2042-MF</t>
  </si>
  <si>
    <t>781_1895-562_NGC25-1-2-rgi-h2-2043-BT</t>
  </si>
  <si>
    <t>781_1895-562_NGC25-1-2-rgi-h2-2044-rgi</t>
  </si>
  <si>
    <t>781_1895-562_NGC25-1-2-rgi-h2-2044-MF</t>
  </si>
  <si>
    <t>781_1895-562_NGC25-1-2-rgi-h2-2045-BT</t>
  </si>
  <si>
    <t>781_1895-562_NGC25-1-2-rgi-h2-2046-rgi</t>
  </si>
  <si>
    <t>781_1895-562_NGC25-1-2-rgi-h2-2046-MF</t>
  </si>
  <si>
    <t>781_1895-562_NGC25-1-2-rgi-h2-2047-BT</t>
  </si>
  <si>
    <t>781_1895-562_NGC25-1-2-rgi-h2-2048-rgi</t>
  </si>
  <si>
    <t>781_1895-562_NGC25-1-2-rgi-h2-2048-MF</t>
  </si>
  <si>
    <t>781_1895-562_NGC25-1-2-rgi-h2-2049-BT</t>
  </si>
  <si>
    <t>781_1895-562_NGC25-1-2-rgi-h2-2050-rgi</t>
  </si>
  <si>
    <t>781_1895-562_NGC25-1-2-rgi-h2-2050-MF</t>
  </si>
  <si>
    <t>781_1895-562_NGC25-1-2-rgi-h2-2051-BT</t>
  </si>
  <si>
    <t>781_1895-562_NGC25-1-2-rgi-h2-2052-rgi</t>
  </si>
  <si>
    <t>781_1895-562_NGC25-1-2-rgi-h2-2052-MF</t>
  </si>
  <si>
    <t>781_1895-562_NGC25-1-2-rgi-h2-2053-BT</t>
  </si>
  <si>
    <t>781_1895-562_NGC25-1-2-rgi-h2-2054-rgi</t>
  </si>
  <si>
    <t>781_1895-562_NGC25-1-2-rgi-h2-2054-MF</t>
  </si>
  <si>
    <t>781_1895-562_NGC25-1-2-rgi-h2-2055-BT</t>
  </si>
  <si>
    <t>781_1895-562_NGC25-1-2-rgi-h2-2056-rgi</t>
  </si>
  <si>
    <t>781_1895-562_NGC25-1-2-rgi-h2-2056-MF</t>
  </si>
  <si>
    <t>781_1895-562_NGC25-1-2-rgi-h2-2057-BT</t>
  </si>
  <si>
    <t>781_1895-562_NGC25-1-2-rgi-h2-2058-rgi</t>
  </si>
  <si>
    <t>781_1895-562_NGC25-1-2-rgi-h2-2058-MF</t>
  </si>
  <si>
    <t>781_1895-562_NGC25-1-2-rgi-h2-2059-BT</t>
  </si>
  <si>
    <t>781_1895-562_NGC25-1-2-rgi-h2-2060-rgi</t>
  </si>
  <si>
    <t>781_1895-562_NGC25-1-2-rgi-h2-2060-MF</t>
  </si>
  <si>
    <t>781_1895-562_NGC25-1-2-rgi-h2-2061-BT</t>
  </si>
  <si>
    <t>781_1895-562_NGC25-1-2-rgi-h2-2062-rgi</t>
  </si>
  <si>
    <t>781_1895-562_NGC25-1-2-rgi-h2-2062-MF</t>
  </si>
  <si>
    <t>781_1895-562_NGC25-1-2-rgi-h2-2063-BT</t>
  </si>
  <si>
    <t>781_1895-562_NGC25-1-2-rgi-h2-2064-rgi</t>
  </si>
  <si>
    <t>781_1895-562_NGC25-1-2-rgi-h2-2064-MF</t>
  </si>
  <si>
    <t>781_1895-562_NGC25-1-2-rgi-h2-2065-BT</t>
  </si>
  <si>
    <t>781_1895-562_NGC25-1-2-rgi-h2-2066-rgi</t>
  </si>
  <si>
    <t>781_1895-562_NGC25-1-2-rgi-h2-2066-MF</t>
  </si>
  <si>
    <t>781_1895-562_NGC25-1-2-rgi-h2-2067-BT</t>
  </si>
  <si>
    <t>781_1895-562_NGC25-1-2-rgi-h2-2068-rgi</t>
  </si>
  <si>
    <t>781_1895-562_NGC25-1-2-rgi-h2-2068-MF</t>
  </si>
  <si>
    <t>781_1895-562_NGC25-1-2-rgi-h2-2069-BT</t>
  </si>
  <si>
    <t>781_1895-562_NGC25-1-2-rgi-h2-2070-rgi</t>
  </si>
  <si>
    <t>781_1895-562_NGC25-1-2-BT-NA-2068-BT</t>
  </si>
  <si>
    <t>781_1895-562_NGC25-1-2-BT-NA-2069-rgi</t>
  </si>
  <si>
    <t>781_1895-562_NGC25-1-2-BT-NA-2069-MF</t>
  </si>
  <si>
    <t>781_1895-562_NGC25-1-2-BT-NA-2070-BT</t>
  </si>
  <si>
    <t>781_1895-562_NGC25-1-2-BT-h3-2071-rgi</t>
  </si>
  <si>
    <t>781_1895-562_NGC25-1-2-BT-h3-2071-MF</t>
  </si>
  <si>
    <t>781_1895-562_NGC25-1-2-BT-h3-2072-BT</t>
  </si>
  <si>
    <t>781_1895-562_NGC25-1-2-BT-h3-2073-rgi</t>
  </si>
  <si>
    <t>781_1895-562_NGC25-1-2-BT-h3-2073-MF</t>
  </si>
  <si>
    <t>781_1895-562_NGC25-1-2-BT-h3-2074-BT</t>
  </si>
  <si>
    <t>781_1895-562_NGC25-1-2-BT-h3-2075-rgi</t>
  </si>
  <si>
    <t>781_1895-562_NGC25-1-2-BT-h3-2075-MF</t>
  </si>
  <si>
    <t>781_1895-562_NGC25-1-2-BT-h3-2076-BT</t>
  </si>
  <si>
    <t>781_1895-562_NGC25-1-2-BT-h3-2077-rgi</t>
  </si>
  <si>
    <t>781_1895-562_NGC25-1-2-BT-h3-2077-MF</t>
  </si>
  <si>
    <t>781_1895-562_NGC25-1-2-BT-h3-2078-BT</t>
  </si>
  <si>
    <t>781_1895-562_NGC25-1-2-BT-h3-2079-rgi</t>
  </si>
  <si>
    <t>781_1895-562_NGC25-1-2-BT-h3-2079-MF</t>
  </si>
  <si>
    <t>781_1895-562_NGC25-1-2-BT-h3-2080-BT</t>
  </si>
  <si>
    <t>781_1895-562_NGC25-1-2-BT-h3-2081-rgi</t>
  </si>
  <si>
    <t>781_1895-562_NGC25-1-2-BT-h3-2081-MF</t>
  </si>
  <si>
    <t>781_1895-562_NGC25-1-2-BT-h3-2082-BT</t>
  </si>
  <si>
    <t>781_1895-562_NGC25-1-2-BT-h3-2083-rgi</t>
  </si>
  <si>
    <t>781_1895-562_NGC25-1-2-BT-h3-2083-MF</t>
  </si>
  <si>
    <t>781_1895-562_NGC25-1-2-BT-h3-2084-BT</t>
  </si>
  <si>
    <t>781_1895-562_NGC25-1-2-BT-h3-2085-rgi</t>
  </si>
  <si>
    <t>781_1895-562_NGC25-1-2-BT-h3-2085-MF</t>
  </si>
  <si>
    <t>781_1895-562_NGC25-1-2-BT-h3-2086-BT</t>
  </si>
  <si>
    <t>781_1895-562_NGC25-1-2-BT-h3-2087-rgi</t>
  </si>
  <si>
    <t>781_1895-562_NGC25-1-2-BT-h3-2087-MF</t>
  </si>
  <si>
    <t>781_1895-562_NGC25-1-2-BT-h3-2088-BT</t>
  </si>
  <si>
    <t>781_1895-562_NGC25-1-2-BT-h3-2089-rgi</t>
  </si>
  <si>
    <t>781_1895-562_NGC25-1-2-BT-h3-2089-MF</t>
  </si>
  <si>
    <t>781_1895-562_NGC25-1-2-BT-h3-2090-BT</t>
  </si>
  <si>
    <t>781_1895-562_NGC25-1-2-BT-h3-2091-rgi</t>
  </si>
  <si>
    <t>781_1895-562_NGC25-1-2-BT-h3-2091-MF</t>
  </si>
  <si>
    <t>781_1895-562_NGC25-1-2-BT-h3-2092-BT</t>
  </si>
  <si>
    <t>781_1895-562_NGC25-1-2-BT-h3-2093-rgi</t>
  </si>
  <si>
    <t>781_1895-562_NGC25-1-2-BT-h3-2093-MF</t>
  </si>
  <si>
    <t>781_1895-562_NGC25-1-2-BT-h3-2094-BT</t>
  </si>
  <si>
    <t>781_1895-562_NGC25-1-2-BT-h3-2095-rgi</t>
  </si>
  <si>
    <t>781_1895-562_NGC25-1-2-BT-h3-2095-MF</t>
  </si>
  <si>
    <t>781_1895-562_NGC25-1-2-BT-h3-2096-BT</t>
  </si>
  <si>
    <t>781_1895-562_NGC25-1-2-BT-h3-2097-rgi</t>
  </si>
  <si>
    <t>781_1895-562_NGC25-1-2-BT-h3-2097-MF</t>
  </si>
  <si>
    <t>781_1895-562_NGC25-1-2-BT-h3-2098-BT</t>
  </si>
  <si>
    <t>781_1895-562_NGC25-1-2-BT-h3-2099-rgi</t>
  </si>
  <si>
    <t>781_1895-562_NGC25-1-2-BT-h3-2099-MF</t>
  </si>
  <si>
    <t>781_1895-562_NGC25-1-2-BT-h3-2100-BT</t>
  </si>
  <si>
    <t>781_1895-562_NGC25-1-2-rgi-NA-2068-rgi</t>
  </si>
  <si>
    <t>781_1895-562_NGC25-1-2-rgi-NA-2068-MF</t>
  </si>
  <si>
    <t>781_1895-562_NGC25-1-2-rgi-NA-2069-BT</t>
  </si>
  <si>
    <t>781_1895-562_NGC25-1-2-rgi-NA-2070-rgi</t>
  </si>
  <si>
    <t>781_1895-562_NGC25-1-2-rgi-h3-2070-MF</t>
  </si>
  <si>
    <t>781_1895-562_NGC25-1-2-rgi-h3-2071-BT</t>
  </si>
  <si>
    <t>781_1895-562_NGC25-1-2-rgi-h3-2072-rgi</t>
  </si>
  <si>
    <t>781_1895-562_NGC25-1-2-rgi-h3-2072-MF</t>
  </si>
  <si>
    <t>781_1895-562_NGC25-1-2-rgi-h3-2073-BT</t>
  </si>
  <si>
    <t>781_1895-562_NGC25-1-2-rgi-h3-2074-rgi</t>
  </si>
  <si>
    <t>781_1895-562_NGC25-1-2-rgi-h3-2074-MF</t>
  </si>
  <si>
    <t>781_1895-562_NGC25-1-2-rgi-h3-2075-BT</t>
  </si>
  <si>
    <t>781_1895-562_NGC25-1-2-rgi-h3-2076-rgi</t>
  </si>
  <si>
    <t>781_1895-562_NGC25-1-2-rgi-h3-2076-MF</t>
  </si>
  <si>
    <t>781_1895-562_NGC25-1-2-rgi-h3-2077-BT</t>
  </si>
  <si>
    <t>781_1895-562_NGC25-1-2-rgi-h3-2078-rgi</t>
  </si>
  <si>
    <t>781_1895-562_NGC25-1-2-rgi-h3-2078-MF</t>
  </si>
  <si>
    <t>781_1895-562_NGC25-1-2-rgi-h3-2079-BT</t>
  </si>
  <si>
    <t>781_1895-562_NGC25-1-2-rgi-h3-2080-rgi</t>
  </si>
  <si>
    <t>781_1895-562_NGC25-1-2-rgi-h3-2080-MF</t>
  </si>
  <si>
    <t>781_1895-562_NGC25-1-2-rgi-h3-2081-BT</t>
  </si>
  <si>
    <t>781_1895-562_NGC25-1-2-rgi-h3-2082-rgi</t>
  </si>
  <si>
    <t>781_1895-562_NGC25-1-2-rgi-h3-2082-MF</t>
  </si>
  <si>
    <t>781_1895-562_NGC25-1-2-rgi-h3-2083-BT</t>
  </si>
  <si>
    <t>781_1895-562_NGC25-1-2-rgi-h3-2084-rgi</t>
  </si>
  <si>
    <t>781_1895-562_NGC25-1-2-rgi-h3-2084-MF</t>
  </si>
  <si>
    <t>781_1895-562_NGC25-1-2-rgi-h3-2085-BT</t>
  </si>
  <si>
    <t>781_1895-562_NGC25-1-2-rgi-h3-2086-rgi</t>
  </si>
  <si>
    <t>781_1895-562_NGC25-1-2-rgi-h3-2086-MF</t>
  </si>
  <si>
    <t>781_1895-562_NGC25-1-2-rgi-h3-2087-BT</t>
  </si>
  <si>
    <t>781_1895-562_NGC25-1-2-rgi-h3-2088-rgi</t>
  </si>
  <si>
    <t>781_1895-562_NGC25-1-2-rgi-h3-2088-MF</t>
  </si>
  <si>
    <t>781_1895-562_NGC25-1-2-rgi-h3-2089-BT</t>
  </si>
  <si>
    <t>781_1895-562_NGC25-1-2-rgi-h3-2090-rgi</t>
  </si>
  <si>
    <t>781_1895-562_NGC25-1-2-rgi-h3-2090-MF</t>
  </si>
  <si>
    <t>781_1895-562_NGC25-1-2-rgi-h3-2091-BT</t>
  </si>
  <si>
    <t>781_1895-562_NGC25-1-2-rgi-h3-2092-rgi</t>
  </si>
  <si>
    <t>781_1895-562_NGC25-1-2-rgi-h3-2092-MF</t>
  </si>
  <si>
    <t>781_1895-562_NGC25-1-2-rgi-h3-2093-BT</t>
  </si>
  <si>
    <t>781_1895-562_NGC25-1-2-rgi-h3-2094-rgi</t>
  </si>
  <si>
    <t>781_1895-562_NGC25-1-2-rgi-h3-2094-MF</t>
  </si>
  <si>
    <t>781_1895-562_NGC25-1-2-rgi-h3-2095-BT</t>
  </si>
  <si>
    <t>781_1895-562_NGC25-1-2-rgi-h3-2096-rgi</t>
  </si>
  <si>
    <t>781_1895-562_NGC25-1-2-rgi-h3-2096-MF</t>
  </si>
  <si>
    <t>781_1895-562_NGC25-1-2-rgi-h3-2097-BT</t>
  </si>
  <si>
    <t>781_1895-562_NGC25-1-2-rgi-h3-2098-rgi</t>
  </si>
  <si>
    <t>781_1895-562_NGC25-1-2-rgi-h3-2098-MF</t>
  </si>
  <si>
    <t>781_1895-562_NGC25-1-2-rgi-h3-2099-BT</t>
  </si>
  <si>
    <t>781_1895-562_NGC25-1-2-rgi-h3-2100-rgi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</si>
</sst>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,##0.00\ _F_-;\-* #,##0.00\ _F_-;_-* &quot;-&quot;??\ _F_-;_-@_-"/>
    <numFmt numFmtId="166" formatCode="\$#,##0\ ;\(\$#,##0\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1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sz val="11"/>
      <color rgb="FF7030A0"/>
      <name val="Calibri"/>
      <family val="2"/>
      <charset val="1"/>
    </font>
    <font>
      <sz val="11"/>
      <color rgb="FF7030A0"/>
      <name val="Calibri"/>
      <family val="2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E0B4"/>
        <bgColor rgb="FFD0CECE"/>
      </patternFill>
    </fill>
    <fill>
      <patternFill patternType="solid">
        <fgColor theme="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FF0000"/>
      </bottom>
      <diagonal/>
    </border>
    <border>
      <left/>
      <right/>
      <top style="thin">
        <color rgb="FFFF0000"/>
      </top>
      <bottom/>
      <diagonal/>
    </border>
  </borders>
  <cellStyleXfs count="7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18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8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18" fillId="0" borderId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22" fillId="0" borderId="15" applyNumberFormat="0" applyFont="0" applyFill="0" applyAlignment="0" applyProtection="0"/>
    <xf numFmtId="0" fontId="22" fillId="0" borderId="15" applyNumberFormat="0" applyFont="0" applyFill="0" applyAlignment="0" applyProtection="0"/>
    <xf numFmtId="0" fontId="18" fillId="0" borderId="15" applyNumberFormat="0" applyFont="0" applyFill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15" applyNumberFormat="0" applyFont="0" applyFill="0" applyAlignment="0" applyProtection="0"/>
    <xf numFmtId="2" fontId="18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15" applyNumberFormat="0" applyFont="0" applyFill="0" applyAlignment="0" applyProtection="0"/>
  </cellStyleXfs>
  <cellXfs count="124">
    <xf numFmtId="0" fontId="0" fillId="0" borderId="0" xfId="0"/>
    <xf numFmtId="0" fontId="0" fillId="0" borderId="11" xfId="0" applyBorder="1"/>
    <xf numFmtId="0" fontId="0" fillId="0" borderId="13" xfId="0" applyBorder="1"/>
    <xf numFmtId="0" fontId="0" fillId="0" borderId="0" xfId="0" applyFill="1" applyBorder="1"/>
    <xf numFmtId="0" fontId="0" fillId="33" borderId="12" xfId="0" applyFill="1" applyBorder="1" applyAlignment="1">
      <alignment horizontal="left" vertical="center"/>
    </xf>
    <xf numFmtId="0" fontId="0" fillId="36" borderId="12" xfId="0" applyFill="1" applyBorder="1" applyAlignment="1">
      <alignment horizontal="left" vertical="center"/>
    </xf>
    <xf numFmtId="0" fontId="0" fillId="39" borderId="10" xfId="0" applyFill="1" applyBorder="1" applyAlignment="1">
      <alignment horizontal="left" vertical="center"/>
    </xf>
    <xf numFmtId="0" fontId="0" fillId="37" borderId="14" xfId="0" applyFill="1" applyBorder="1" applyAlignment="1">
      <alignment horizontal="left" vertical="center"/>
    </xf>
    <xf numFmtId="0" fontId="0" fillId="41" borderId="10" xfId="0" applyFill="1" applyBorder="1" applyAlignment="1">
      <alignment horizontal="left" vertical="center"/>
    </xf>
    <xf numFmtId="0" fontId="0" fillId="41" borderId="12" xfId="0" applyFill="1" applyBorder="1" applyAlignment="1">
      <alignment horizontal="left" vertical="center"/>
    </xf>
    <xf numFmtId="0" fontId="0" fillId="40" borderId="10" xfId="0" applyFill="1" applyBorder="1" applyAlignment="1">
      <alignment horizontal="left" vertical="center"/>
    </xf>
    <xf numFmtId="0" fontId="0" fillId="40" borderId="12" xfId="0" applyFill="1" applyBorder="1" applyAlignment="1">
      <alignment horizontal="left" vertical="center"/>
    </xf>
    <xf numFmtId="0" fontId="0" fillId="33" borderId="10" xfId="0" applyFill="1" applyBorder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0" fillId="34" borderId="12" xfId="0" applyFill="1" applyBorder="1" applyAlignment="1">
      <alignment horizontal="left" vertical="center"/>
    </xf>
    <xf numFmtId="0" fontId="0" fillId="0" borderId="0" xfId="0" applyBorder="1"/>
    <xf numFmtId="0" fontId="0" fillId="0" borderId="11" xfId="0" applyFill="1" applyBorder="1"/>
    <xf numFmtId="0" fontId="25" fillId="0" borderId="11" xfId="0" applyFont="1" applyBorder="1"/>
    <xf numFmtId="0" fontId="25" fillId="0" borderId="0" xfId="0" applyFont="1" applyFill="1" applyBorder="1"/>
    <xf numFmtId="0" fontId="16" fillId="0" borderId="0" xfId="0" applyFont="1"/>
    <xf numFmtId="0" fontId="25" fillId="0" borderId="0" xfId="0" applyFont="1" applyBorder="1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42" borderId="11" xfId="0" applyFill="1" applyBorder="1"/>
    <xf numFmtId="0" fontId="0" fillId="42" borderId="0" xfId="0" applyFill="1"/>
    <xf numFmtId="0" fontId="0" fillId="42" borderId="0" xfId="0" applyFill="1" applyBorder="1"/>
    <xf numFmtId="1" fontId="25" fillId="0" borderId="0" xfId="0" applyNumberFormat="1" applyFont="1" applyBorder="1"/>
    <xf numFmtId="0" fontId="26" fillId="0" borderId="0" xfId="0" applyFont="1" applyFill="1" applyBorder="1"/>
    <xf numFmtId="0" fontId="14" fillId="42" borderId="0" xfId="0" applyFont="1" applyFill="1"/>
    <xf numFmtId="0" fontId="14" fillId="0" borderId="0" xfId="0" applyFont="1" applyFill="1" applyBorder="1"/>
    <xf numFmtId="0" fontId="27" fillId="0" borderId="0" xfId="0" applyFont="1" applyFill="1" applyBorder="1"/>
    <xf numFmtId="0" fontId="0" fillId="0" borderId="13" xfId="0" applyFill="1" applyBorder="1"/>
    <xf numFmtId="0" fontId="14" fillId="42" borderId="0" xfId="0" applyFont="1" applyFill="1" applyBorder="1"/>
    <xf numFmtId="0" fontId="28" fillId="0" borderId="0" xfId="0" applyFont="1"/>
    <xf numFmtId="0" fontId="28" fillId="0" borderId="11" xfId="0" applyFont="1" applyBorder="1"/>
    <xf numFmtId="0" fontId="21" fillId="0" borderId="0" xfId="0" applyFont="1" applyFill="1" applyBorder="1"/>
    <xf numFmtId="0" fontId="30" fillId="43" borderId="10" xfId="0" applyFont="1" applyFill="1" applyBorder="1" applyAlignment="1">
      <alignment horizontal="left" vertical="center"/>
    </xf>
    <xf numFmtId="0" fontId="30" fillId="0" borderId="0" xfId="0" applyFont="1"/>
    <xf numFmtId="0" fontId="31" fillId="0" borderId="0" xfId="0" applyFont="1" applyBorder="1"/>
    <xf numFmtId="0" fontId="30" fillId="0" borderId="0" xfId="0" applyFont="1" applyFill="1" applyBorder="1"/>
    <xf numFmtId="0" fontId="29" fillId="43" borderId="10" xfId="0" applyFont="1" applyFill="1" applyBorder="1" applyAlignment="1">
      <alignment horizontal="left" vertical="center"/>
    </xf>
    <xf numFmtId="0" fontId="29" fillId="43" borderId="12" xfId="0" applyFont="1" applyFill="1" applyBorder="1" applyAlignment="1">
      <alignment horizontal="left" vertical="center"/>
    </xf>
    <xf numFmtId="0" fontId="29" fillId="0" borderId="0" xfId="0" applyFont="1"/>
    <xf numFmtId="1" fontId="29" fillId="0" borderId="0" xfId="0" applyNumberFormat="1" applyFont="1"/>
    <xf numFmtId="0" fontId="29" fillId="0" borderId="11" xfId="0" applyFont="1" applyBorder="1"/>
    <xf numFmtId="0" fontId="0" fillId="35" borderId="0" xfId="0" applyFill="1" applyBorder="1" applyAlignment="1">
      <alignment horizontal="left" vertical="center"/>
    </xf>
    <xf numFmtId="0" fontId="0" fillId="38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5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38" borderId="0" xfId="0" applyFill="1" applyBorder="1" applyAlignment="1">
      <alignment horizontal="center" vertical="center"/>
    </xf>
    <xf numFmtId="14" fontId="25" fillId="0" borderId="0" xfId="0" applyNumberFormat="1" applyFont="1" applyFill="1" applyBorder="1"/>
    <xf numFmtId="0" fontId="0" fillId="35" borderId="0" xfId="0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/>
    </xf>
    <xf numFmtId="2" fontId="21" fillId="0" borderId="0" xfId="0" applyNumberFormat="1" applyFont="1" applyFill="1" applyBorder="1"/>
    <xf numFmtId="0" fontId="0" fillId="0" borderId="0" xfId="0" applyFill="1" applyBorder="1" applyAlignment="1">
      <alignment horizontal="center"/>
    </xf>
    <xf numFmtId="0" fontId="0" fillId="41" borderId="0" xfId="0" applyFill="1" applyBorder="1" applyAlignment="1">
      <alignment horizontal="center" vertical="center"/>
    </xf>
    <xf numFmtId="0" fontId="26" fillId="41" borderId="0" xfId="0" applyFont="1" applyFill="1" applyBorder="1" applyAlignment="1">
      <alignment horizontal="center"/>
    </xf>
    <xf numFmtId="1" fontId="14" fillId="41" borderId="0" xfId="0" applyNumberFormat="1" applyFont="1" applyFill="1" applyBorder="1"/>
    <xf numFmtId="0" fontId="26" fillId="41" borderId="0" xfId="0" applyFont="1" applyFill="1" applyBorder="1" applyAlignment="1">
      <alignment horizontal="right"/>
    </xf>
    <xf numFmtId="0" fontId="26" fillId="41" borderId="0" xfId="0" applyFont="1" applyFill="1" applyBorder="1" applyAlignment="1">
      <alignment horizontal="left"/>
    </xf>
    <xf numFmtId="14" fontId="0" fillId="0" borderId="0" xfId="0" applyNumberFormat="1" applyFill="1" applyBorder="1"/>
    <xf numFmtId="0" fontId="26" fillId="41" borderId="0" xfId="0" applyFont="1" applyFill="1" applyBorder="1"/>
    <xf numFmtId="0" fontId="14" fillId="41" borderId="0" xfId="0" applyFont="1" applyFill="1" applyBorder="1"/>
    <xf numFmtId="14" fontId="25" fillId="41" borderId="0" xfId="0" applyNumberFormat="1" applyFont="1" applyFill="1" applyBorder="1"/>
    <xf numFmtId="2" fontId="25" fillId="41" borderId="0" xfId="0" applyNumberFormat="1" applyFont="1" applyFill="1" applyBorder="1"/>
    <xf numFmtId="1" fontId="25" fillId="41" borderId="0" xfId="0" applyNumberFormat="1" applyFont="1" applyFill="1" applyBorder="1"/>
    <xf numFmtId="2" fontId="25" fillId="0" borderId="0" xfId="0" applyNumberFormat="1" applyFont="1" applyFill="1" applyBorder="1"/>
    <xf numFmtId="164" fontId="25" fillId="0" borderId="0" xfId="0" applyNumberFormat="1" applyFont="1" applyFill="1" applyBorder="1"/>
    <xf numFmtId="1" fontId="25" fillId="0" borderId="0" xfId="0" applyNumberFormat="1" applyFont="1" applyFill="1" applyBorder="1"/>
    <xf numFmtId="164" fontId="0" fillId="0" borderId="0" xfId="0" applyNumberFormat="1" applyFill="1" applyBorder="1"/>
    <xf numFmtId="0" fontId="29" fillId="0" borderId="0" xfId="0" applyFont="1" applyFill="1" applyBorder="1"/>
    <xf numFmtId="2" fontId="0" fillId="0" borderId="0" xfId="0" applyNumberFormat="1" applyFill="1" applyBorder="1" applyAlignment="1">
      <alignment horizontal="center" vertical="center"/>
    </xf>
    <xf numFmtId="14" fontId="14" fillId="41" borderId="0" xfId="0" applyNumberFormat="1" applyFont="1" applyFill="1" applyBorder="1" applyAlignment="1">
      <alignment horizontal="center"/>
    </xf>
    <xf numFmtId="0" fontId="25" fillId="42" borderId="0" xfId="0" applyFont="1" applyFill="1" applyBorder="1" applyAlignment="1">
      <alignment horizontal="center"/>
    </xf>
    <xf numFmtId="0" fontId="25" fillId="0" borderId="16" xfId="0" applyFont="1" applyFill="1" applyBorder="1" applyAlignment="1">
      <alignment horizontal="center"/>
    </xf>
    <xf numFmtId="0" fontId="25" fillId="0" borderId="16" xfId="0" applyFont="1" applyFill="1" applyBorder="1" applyAlignment="1">
      <alignment horizontal="left"/>
    </xf>
    <xf numFmtId="14" fontId="25" fillId="0" borderId="16" xfId="0" applyNumberFormat="1" applyFont="1" applyFill="1" applyBorder="1"/>
    <xf numFmtId="1" fontId="25" fillId="0" borderId="16" xfId="0" applyNumberFormat="1" applyFont="1" applyBorder="1"/>
    <xf numFmtId="0" fontId="25" fillId="0" borderId="16" xfId="0" applyFont="1" applyBorder="1"/>
    <xf numFmtId="0" fontId="25" fillId="0" borderId="16" xfId="0" applyFont="1" applyFill="1" applyBorder="1"/>
    <xf numFmtId="0" fontId="0" fillId="0" borderId="16" xfId="0" applyBorder="1"/>
    <xf numFmtId="0" fontId="0" fillId="0" borderId="16" xfId="0" applyFill="1" applyBorder="1"/>
    <xf numFmtId="0" fontId="25" fillId="42" borderId="16" xfId="0" applyFont="1" applyFill="1" applyBorder="1" applyAlignment="1">
      <alignment horizontal="center"/>
    </xf>
    <xf numFmtId="14" fontId="25" fillId="0" borderId="0" xfId="0" applyNumberFormat="1" applyFont="1" applyFill="1" applyBorder="1" applyAlignment="1">
      <alignment horizontal="center"/>
    </xf>
    <xf numFmtId="14" fontId="25" fillId="0" borderId="16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44" borderId="0" xfId="0" applyFill="1" applyAlignment="1">
      <alignment horizontal="center"/>
    </xf>
    <xf numFmtId="16" fontId="0" fillId="45" borderId="0" xfId="0" applyNumberFormat="1" applyFill="1" applyAlignment="1">
      <alignment horizontal="center"/>
    </xf>
    <xf numFmtId="0" fontId="0" fillId="42" borderId="0" xfId="0" applyFill="1" applyAlignment="1">
      <alignment horizontal="center"/>
    </xf>
    <xf numFmtId="0" fontId="0" fillId="46" borderId="0" xfId="0" applyFill="1" applyAlignment="1">
      <alignment horizontal="center"/>
    </xf>
    <xf numFmtId="16" fontId="0" fillId="42" borderId="0" xfId="0" applyNumberFormat="1" applyFill="1" applyAlignment="1">
      <alignment horizontal="center"/>
    </xf>
    <xf numFmtId="16" fontId="0" fillId="46" borderId="0" xfId="0" applyNumberFormat="1" applyFill="1" applyAlignment="1">
      <alignment horizontal="center"/>
    </xf>
    <xf numFmtId="2" fontId="0" fillId="41" borderId="0" xfId="0" applyNumberFormat="1" applyFill="1" applyBorder="1" applyAlignment="1">
      <alignment horizontal="center" vertical="center"/>
    </xf>
    <xf numFmtId="14" fontId="0" fillId="41" borderId="0" xfId="0" applyNumberFormat="1" applyFill="1" applyBorder="1"/>
    <xf numFmtId="0" fontId="31" fillId="0" borderId="0" xfId="0" applyFont="1" applyFill="1" applyBorder="1"/>
    <xf numFmtId="16" fontId="0" fillId="45" borderId="0" xfId="0" applyNumberFormat="1" applyFill="1" applyBorder="1" applyAlignment="1">
      <alignment horizontal="center"/>
    </xf>
    <xf numFmtId="16" fontId="26" fillId="45" borderId="0" xfId="0" applyNumberFormat="1" applyFont="1" applyFill="1" applyBorder="1" applyAlignment="1">
      <alignment horizontal="center"/>
    </xf>
    <xf numFmtId="0" fontId="0" fillId="47" borderId="0" xfId="0" applyFill="1" applyAlignment="1">
      <alignment horizontal="center"/>
    </xf>
    <xf numFmtId="0" fontId="0" fillId="47" borderId="0" xfId="0" applyFill="1"/>
    <xf numFmtId="16" fontId="16" fillId="45" borderId="0" xfId="0" applyNumberFormat="1" applyFont="1" applyFill="1" applyAlignment="1">
      <alignment horizontal="center"/>
    </xf>
    <xf numFmtId="1" fontId="0" fillId="47" borderId="0" xfId="0" applyNumberFormat="1" applyFill="1" applyAlignment="1">
      <alignment horizontal="center"/>
    </xf>
    <xf numFmtId="1" fontId="0" fillId="47" borderId="0" xfId="0" applyNumberFormat="1" applyFill="1"/>
    <xf numFmtId="1" fontId="0" fillId="0" borderId="0" xfId="0" applyNumberFormat="1"/>
    <xf numFmtId="16" fontId="0" fillId="47" borderId="0" xfId="0" applyNumberFormat="1" applyFill="1" applyAlignment="1">
      <alignment horizontal="center"/>
    </xf>
    <xf numFmtId="0" fontId="0" fillId="47" borderId="0" xfId="0" applyFill="1" applyBorder="1" applyAlignment="1">
      <alignment horizontal="center"/>
    </xf>
    <xf numFmtId="0" fontId="26" fillId="47" borderId="0" xfId="0" applyFont="1" applyFill="1" applyBorder="1" applyAlignment="1">
      <alignment horizontal="center"/>
    </xf>
    <xf numFmtId="16" fontId="16" fillId="44" borderId="0" xfId="0" applyNumberFormat="1" applyFont="1" applyFill="1" applyAlignment="1">
      <alignment horizontal="center"/>
    </xf>
    <xf numFmtId="0" fontId="0" fillId="0" borderId="0" xfId="0" applyAlignment="1">
      <alignment horizontal="left"/>
    </xf>
    <xf numFmtId="0" fontId="25" fillId="0" borderId="17" xfId="0" applyFont="1" applyFill="1" applyBorder="1" applyAlignment="1">
      <alignment horizontal="center"/>
    </xf>
    <xf numFmtId="0" fontId="25" fillId="42" borderId="17" xfId="0" applyFont="1" applyFill="1" applyBorder="1" applyAlignment="1">
      <alignment horizontal="center"/>
    </xf>
    <xf numFmtId="0" fontId="25" fillId="0" borderId="17" xfId="0" applyFont="1" applyFill="1" applyBorder="1" applyAlignment="1">
      <alignment horizontal="left"/>
    </xf>
    <xf numFmtId="14" fontId="25" fillId="0" borderId="17" xfId="0" applyNumberFormat="1" applyFont="1" applyFill="1" applyBorder="1" applyAlignment="1">
      <alignment horizontal="center"/>
    </xf>
    <xf numFmtId="14" fontId="25" fillId="0" borderId="17" xfId="0" applyNumberFormat="1" applyFont="1" applyFill="1" applyBorder="1"/>
    <xf numFmtId="1" fontId="25" fillId="0" borderId="17" xfId="0" applyNumberFormat="1" applyFont="1" applyBorder="1"/>
    <xf numFmtId="0" fontId="25" fillId="0" borderId="17" xfId="0" applyFont="1" applyBorder="1"/>
    <xf numFmtId="0" fontId="25" fillId="0" borderId="17" xfId="0" applyFont="1" applyFill="1" applyBorder="1"/>
    <xf numFmtId="0" fontId="0" fillId="0" borderId="17" xfId="0" applyBorder="1"/>
    <xf numFmtId="0" fontId="0" fillId="0" borderId="17" xfId="0" applyFill="1" applyBorder="1"/>
    <xf numFmtId="0" fontId="26" fillId="0" borderId="0" xfId="0" applyFont="1" applyFill="1" applyBorder="1" applyAlignment="1">
      <alignment horizontal="center"/>
    </xf>
    <xf numFmtId="0" fontId="26" fillId="42" borderId="0" xfId="0" applyFont="1" applyFill="1" applyBorder="1" applyAlignment="1">
      <alignment horizontal="center"/>
    </xf>
    <xf numFmtId="0" fontId="25" fillId="41" borderId="18" xfId="0" applyFont="1" applyFill="1" applyBorder="1" applyAlignment="1">
      <alignment horizontal="center"/>
    </xf>
  </cellXfs>
  <cellStyles count="79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Date" xfId="43"/>
    <cellStyle name="Date 2" xfId="44"/>
    <cellStyle name="Date 2 2" xfId="68"/>
    <cellStyle name="Date 3" xfId="45"/>
    <cellStyle name="En-tête 1" xfId="46"/>
    <cellStyle name="En-tête 2" xfId="47"/>
    <cellStyle name="En-tête 2 2" xfId="48"/>
    <cellStyle name="Entrée" xfId="9" builtinId="20" customBuiltin="1"/>
    <cellStyle name="Financier0" xfId="49"/>
    <cellStyle name="Financier0 2" xfId="50"/>
    <cellStyle name="Financier0 2 2" xfId="69"/>
    <cellStyle name="Financier0 3" xfId="51"/>
    <cellStyle name="Insatisfaisant" xfId="7" builtinId="27" customBuiltin="1"/>
    <cellStyle name="Milliers 2" xfId="53"/>
    <cellStyle name="Milliers 2 2" xfId="70"/>
    <cellStyle name="Milliers 3" xfId="54"/>
    <cellStyle name="Milliers 4" xfId="52"/>
    <cellStyle name="Milliers 4 2" xfId="76"/>
    <cellStyle name="Monétaire0" xfId="55"/>
    <cellStyle name="Monétaire0 2" xfId="56"/>
    <cellStyle name="Monétaire0 2 2" xfId="71"/>
    <cellStyle name="Monétaire0 3" xfId="57"/>
    <cellStyle name="Neutre" xfId="8" builtinId="28" customBuiltin="1"/>
    <cellStyle name="Normal" xfId="0" builtinId="0"/>
    <cellStyle name="Normal 2" xfId="58"/>
    <cellStyle name="Normal 3" xfId="42"/>
    <cellStyle name="Normal 3 2" xfId="75"/>
    <cellStyle name="Note" xfId="15" builtinId="10" customBuiltin="1"/>
    <cellStyle name="Pourcentage 2" xfId="60"/>
    <cellStyle name="Pourcentage 2 2" xfId="72"/>
    <cellStyle name="Pourcentage 3" xfId="61"/>
    <cellStyle name="Pourcentage 4" xfId="59"/>
    <cellStyle name="Pourcentage 4 2" xfId="77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Total 2" xfId="63"/>
    <cellStyle name="Total 2 2" xfId="73"/>
    <cellStyle name="Total 3" xfId="64"/>
    <cellStyle name="Total 4" xfId="62"/>
    <cellStyle name="Total 4 2" xfId="78"/>
    <cellStyle name="Vérification" xfId="13" builtinId="23" customBuiltin="1"/>
    <cellStyle name="Virgule fixe" xfId="65"/>
    <cellStyle name="Virgule fixe 2" xfId="66"/>
    <cellStyle name="Virgule fixe 2 2" xfId="74"/>
    <cellStyle name="Virgule fixe 3" xfId="67"/>
  </cellStyles>
  <dxfs count="0"/>
  <tableStyles count="0" defaultTableStyle="TableStyleMedium2" defaultPivotStyle="PivotStyleLight16"/>
  <colors>
    <mruColors>
      <color rgb="FF99CC00"/>
      <color rgb="FFF7C9C9"/>
      <color rgb="FF76FC60"/>
      <color rgb="FF7FF1A5"/>
      <color rgb="FF87F1A0"/>
      <color rgb="FFF88CCC"/>
      <color rgb="FFF999FB"/>
      <color rgb="FF9E91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C7"/>
  <sheetViews>
    <sheetView workbookViewId="0">
      <selection activeCell="A7" sqref="A7"/>
    </sheetView>
  </sheetViews>
  <sheetFormatPr baseColWidth="10" defaultRowHeight="14.4" x14ac:dyDescent="0.3"/>
  <cols>
    <col min="1" max="1" width="15.109375" bestFit="1" customWidth="1"/>
    <col min="2" max="2" width="12.33203125" bestFit="1" customWidth="1"/>
    <col min="3" max="3" width="32.44140625" bestFit="1" customWidth="1"/>
  </cols>
  <sheetData>
    <row r="1" spans="1:3" x14ac:dyDescent="0.3">
      <c r="A1" s="19" t="s">
        <v>169</v>
      </c>
      <c r="B1" s="19" t="s">
        <v>170</v>
      </c>
      <c r="C1" s="19" t="s">
        <v>184</v>
      </c>
    </row>
    <row r="2" spans="1:3" x14ac:dyDescent="0.3">
      <c r="A2" t="s">
        <v>172</v>
      </c>
      <c r="B2" t="s">
        <v>173</v>
      </c>
      <c r="C2" t="s">
        <v>176</v>
      </c>
    </row>
    <row r="3" spans="1:3" x14ac:dyDescent="0.3">
      <c r="A3" t="s">
        <v>302</v>
      </c>
      <c r="B3" t="s">
        <v>301</v>
      </c>
      <c r="C3" t="s">
        <v>174</v>
      </c>
    </row>
    <row r="4" spans="1:3" x14ac:dyDescent="0.3">
      <c r="A4" t="s">
        <v>226</v>
      </c>
      <c r="B4" s="23" t="s">
        <v>303</v>
      </c>
      <c r="C4" t="s">
        <v>280</v>
      </c>
    </row>
    <row r="5" spans="1:3" x14ac:dyDescent="0.3">
      <c r="A5" t="s">
        <v>281</v>
      </c>
      <c r="B5" t="s">
        <v>300</v>
      </c>
      <c r="C5" t="s">
        <v>282</v>
      </c>
    </row>
    <row r="6" spans="1:3" x14ac:dyDescent="0.3">
      <c r="A6" t="s">
        <v>304</v>
      </c>
      <c r="B6" t="s">
        <v>171</v>
      </c>
      <c r="C6" s="23" t="s">
        <v>175</v>
      </c>
    </row>
    <row r="7" spans="1:3" x14ac:dyDescent="0.3">
      <c r="A7" t="s">
        <v>305</v>
      </c>
      <c r="B7" t="s">
        <v>278</v>
      </c>
      <c r="C7" t="s">
        <v>279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B5"/>
  <sheetViews>
    <sheetView workbookViewId="0">
      <selection activeCell="A2" sqref="A2"/>
    </sheetView>
  </sheetViews>
  <sheetFormatPr baseColWidth="10" defaultRowHeight="14.4" x14ac:dyDescent="0.3"/>
  <cols>
    <col min="1" max="1" width="23" bestFit="1" customWidth="1"/>
    <col min="2" max="2" width="18.5546875" bestFit="1" customWidth="1"/>
  </cols>
  <sheetData>
    <row r="1" spans="1:2" x14ac:dyDescent="0.3">
      <c r="A1" s="19" t="s">
        <v>211</v>
      </c>
      <c r="B1" s="19" t="s">
        <v>220</v>
      </c>
    </row>
    <row r="2" spans="1:2" x14ac:dyDescent="0.3">
      <c r="A2" s="23" t="s">
        <v>213</v>
      </c>
      <c r="B2">
        <v>1</v>
      </c>
    </row>
    <row r="3" spans="1:2" x14ac:dyDescent="0.3">
      <c r="A3" s="23" t="s">
        <v>212</v>
      </c>
      <c r="B3">
        <v>2</v>
      </c>
    </row>
    <row r="4" spans="1:2" x14ac:dyDescent="0.3">
      <c r="A4" s="23" t="s">
        <v>215</v>
      </c>
      <c r="B4">
        <v>3</v>
      </c>
    </row>
    <row r="5" spans="1:2" x14ac:dyDescent="0.3">
      <c r="A5" s="23" t="s">
        <v>214</v>
      </c>
      <c r="B5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F27" sqref="F27"/>
    </sheetView>
  </sheetViews>
  <sheetFormatPr baseColWidth="10" defaultColWidth="11.44140625" defaultRowHeight="14.4" x14ac:dyDescent="0.3"/>
  <cols>
    <col min="1" max="1" width="16.6640625" style="88" customWidth="1"/>
    <col min="2" max="2" width="19.6640625" style="88" bestFit="1" customWidth="1"/>
    <col min="3" max="3" width="16.6640625" style="88" customWidth="1"/>
    <col min="4" max="4" width="39.5546875" style="88" bestFit="1" customWidth="1"/>
    <col min="5" max="5" width="16.6640625" style="88" customWidth="1"/>
    <col min="6" max="8" width="25.109375" style="88" bestFit="1" customWidth="1"/>
    <col min="9" max="10" width="16.6640625" style="88" customWidth="1"/>
    <col min="11" max="16384" width="11.44140625" style="23"/>
  </cols>
  <sheetData>
    <row r="1" spans="1:12" x14ac:dyDescent="0.3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1"/>
      <c r="L1" s="101"/>
    </row>
    <row r="2" spans="1:12" x14ac:dyDescent="0.3">
      <c r="A2" s="100"/>
      <c r="B2" s="100"/>
      <c r="C2" s="100" t="s">
        <v>375</v>
      </c>
      <c r="D2" s="100" t="s">
        <v>376</v>
      </c>
      <c r="E2" s="100" t="s">
        <v>379</v>
      </c>
      <c r="F2" s="100" t="s">
        <v>388</v>
      </c>
      <c r="G2" s="100" t="s">
        <v>388</v>
      </c>
      <c r="H2" s="100" t="s">
        <v>388</v>
      </c>
      <c r="I2" s="100" t="s">
        <v>380</v>
      </c>
      <c r="J2" s="100" t="s">
        <v>381</v>
      </c>
      <c r="K2" s="100" t="s">
        <v>382</v>
      </c>
      <c r="L2" s="100"/>
    </row>
    <row r="3" spans="1:12" x14ac:dyDescent="0.3">
      <c r="A3" s="91" t="s">
        <v>386</v>
      </c>
      <c r="B3" s="100" t="s">
        <v>387</v>
      </c>
      <c r="C3" s="90">
        <v>44927</v>
      </c>
      <c r="D3" s="90">
        <v>45233</v>
      </c>
      <c r="E3" s="93">
        <v>45234</v>
      </c>
      <c r="F3" s="93">
        <v>44969</v>
      </c>
      <c r="G3" s="93">
        <v>45008</v>
      </c>
      <c r="H3" s="93">
        <v>45041</v>
      </c>
      <c r="I3" s="93">
        <v>45152</v>
      </c>
      <c r="J3" s="90">
        <v>45153</v>
      </c>
      <c r="K3" s="102">
        <f>J3</f>
        <v>45153</v>
      </c>
      <c r="L3" s="100"/>
    </row>
    <row r="4" spans="1:12" s="105" customFormat="1" x14ac:dyDescent="0.3">
      <c r="A4" s="103"/>
      <c r="B4" s="103"/>
      <c r="C4" s="103">
        <v>1</v>
      </c>
      <c r="D4" s="103">
        <v>308</v>
      </c>
      <c r="E4" s="103">
        <v>309</v>
      </c>
      <c r="F4" s="103">
        <f>365+43</f>
        <v>408</v>
      </c>
      <c r="G4" s="103">
        <f>365+83</f>
        <v>448</v>
      </c>
      <c r="H4" s="103">
        <f>365+116</f>
        <v>481</v>
      </c>
      <c r="I4" s="103">
        <f>365+227</f>
        <v>592</v>
      </c>
      <c r="J4" s="103">
        <v>593</v>
      </c>
      <c r="K4" s="103">
        <v>593</v>
      </c>
      <c r="L4" s="104"/>
    </row>
    <row r="5" spans="1:12" x14ac:dyDescent="0.3">
      <c r="A5" s="100"/>
      <c r="B5" s="100"/>
      <c r="C5" s="100" t="s">
        <v>375</v>
      </c>
      <c r="D5" s="106" t="s">
        <v>379</v>
      </c>
      <c r="E5" s="106" t="s">
        <v>385</v>
      </c>
      <c r="F5" s="100" t="s">
        <v>376</v>
      </c>
      <c r="G5" s="106" t="s">
        <v>382</v>
      </c>
      <c r="H5" s="100"/>
      <c r="I5" s="100"/>
      <c r="J5" s="106"/>
      <c r="K5" s="101"/>
      <c r="L5" s="101"/>
    </row>
    <row r="6" spans="1:12" x14ac:dyDescent="0.3">
      <c r="A6" s="92" t="s">
        <v>278</v>
      </c>
      <c r="B6" s="100" t="s">
        <v>384</v>
      </c>
      <c r="C6" s="102">
        <f>K3+1</f>
        <v>45154</v>
      </c>
      <c r="D6" s="94">
        <v>45174</v>
      </c>
      <c r="E6" s="94">
        <v>44992</v>
      </c>
      <c r="F6" s="90">
        <v>44993</v>
      </c>
      <c r="G6" s="90">
        <v>44993</v>
      </c>
      <c r="H6" s="100"/>
      <c r="I6" s="100"/>
      <c r="J6" s="100"/>
      <c r="K6" s="101"/>
      <c r="L6" s="101"/>
    </row>
    <row r="7" spans="1:12" x14ac:dyDescent="0.3">
      <c r="A7" s="100"/>
      <c r="B7" s="100"/>
      <c r="C7" s="100">
        <v>229</v>
      </c>
      <c r="D7" s="107">
        <v>249</v>
      </c>
      <c r="E7" s="107">
        <f>365+67</f>
        <v>432</v>
      </c>
      <c r="F7" s="100">
        <v>433</v>
      </c>
      <c r="G7" s="100">
        <v>433</v>
      </c>
      <c r="H7" s="100"/>
      <c r="I7" s="100"/>
      <c r="J7" s="100"/>
      <c r="K7" s="101"/>
      <c r="L7" s="101"/>
    </row>
    <row r="8" spans="1:12" x14ac:dyDescent="0.3">
      <c r="A8" s="100"/>
      <c r="B8" s="100"/>
      <c r="C8" s="100" t="s">
        <v>375</v>
      </c>
      <c r="D8" s="107" t="s">
        <v>401</v>
      </c>
      <c r="E8" s="108" t="s">
        <v>389</v>
      </c>
      <c r="F8" s="100" t="s">
        <v>377</v>
      </c>
      <c r="G8" s="100" t="s">
        <v>378</v>
      </c>
      <c r="H8" s="100" t="s">
        <v>379</v>
      </c>
      <c r="I8" s="100" t="s">
        <v>380</v>
      </c>
      <c r="J8" s="100" t="s">
        <v>382</v>
      </c>
      <c r="K8" s="101"/>
      <c r="L8" s="101"/>
    </row>
    <row r="9" spans="1:12" x14ac:dyDescent="0.3">
      <c r="A9" s="89" t="s">
        <v>302</v>
      </c>
      <c r="B9" s="100" t="s">
        <v>383</v>
      </c>
      <c r="C9" s="90">
        <v>44994</v>
      </c>
      <c r="D9" s="98">
        <v>44994</v>
      </c>
      <c r="E9" s="99">
        <v>44994</v>
      </c>
      <c r="F9" s="90">
        <v>45016</v>
      </c>
      <c r="G9" s="90">
        <v>45032</v>
      </c>
      <c r="H9" s="109">
        <v>45036</v>
      </c>
      <c r="I9" s="109">
        <v>45200</v>
      </c>
      <c r="J9" s="102">
        <f>I9</f>
        <v>45200</v>
      </c>
      <c r="L9" s="101"/>
    </row>
    <row r="10" spans="1:12" x14ac:dyDescent="0.3">
      <c r="A10" s="100"/>
      <c r="B10" s="100"/>
      <c r="C10" s="100">
        <v>68</v>
      </c>
      <c r="D10" s="107">
        <v>69</v>
      </c>
      <c r="E10" s="107">
        <v>69</v>
      </c>
      <c r="F10" s="100">
        <v>91</v>
      </c>
      <c r="G10" s="100">
        <v>107</v>
      </c>
      <c r="H10" s="100">
        <v>111</v>
      </c>
      <c r="I10" s="100">
        <v>275</v>
      </c>
      <c r="J10" s="100">
        <v>275</v>
      </c>
      <c r="K10" s="101"/>
      <c r="L10" s="101"/>
    </row>
    <row r="11" spans="1:12" x14ac:dyDescent="0.3">
      <c r="A11" s="100"/>
      <c r="B11" s="100"/>
      <c r="C11" s="100" t="s">
        <v>375</v>
      </c>
      <c r="D11" s="100" t="s">
        <v>376</v>
      </c>
      <c r="E11" s="100" t="s">
        <v>379</v>
      </c>
      <c r="F11" s="100" t="s">
        <v>388</v>
      </c>
      <c r="G11" s="100" t="s">
        <v>388</v>
      </c>
      <c r="H11" s="100" t="s">
        <v>388</v>
      </c>
      <c r="I11" s="100" t="s">
        <v>380</v>
      </c>
      <c r="J11" s="100" t="s">
        <v>381</v>
      </c>
      <c r="K11" s="100" t="s">
        <v>382</v>
      </c>
      <c r="L11" s="100"/>
    </row>
    <row r="12" spans="1:12" x14ac:dyDescent="0.3">
      <c r="A12" s="91" t="s">
        <v>386</v>
      </c>
      <c r="B12" s="100" t="s">
        <v>387</v>
      </c>
      <c r="C12" s="102">
        <f>J9+1</f>
        <v>45201</v>
      </c>
      <c r="D12" s="90">
        <v>45233</v>
      </c>
      <c r="E12" s="93">
        <v>45234</v>
      </c>
      <c r="F12" s="93">
        <v>44969</v>
      </c>
      <c r="G12" s="93">
        <v>45008</v>
      </c>
      <c r="H12" s="93">
        <v>45041</v>
      </c>
      <c r="I12" s="93">
        <v>45152</v>
      </c>
      <c r="J12" s="90">
        <v>45153</v>
      </c>
      <c r="K12" s="102">
        <f>J12</f>
        <v>45153</v>
      </c>
      <c r="L12" s="100"/>
    </row>
    <row r="13" spans="1:12" x14ac:dyDescent="0.3">
      <c r="A13" s="100"/>
      <c r="B13" s="100"/>
      <c r="C13" s="100">
        <v>276</v>
      </c>
      <c r="D13" s="103">
        <v>308</v>
      </c>
      <c r="E13" s="103">
        <v>309</v>
      </c>
      <c r="F13" s="103">
        <f>365+43</f>
        <v>408</v>
      </c>
      <c r="G13" s="103">
        <f>365+83</f>
        <v>448</v>
      </c>
      <c r="H13" s="103">
        <f>365+116</f>
        <v>481</v>
      </c>
      <c r="I13" s="103">
        <f>365+227</f>
        <v>592</v>
      </c>
      <c r="J13" s="103">
        <v>593</v>
      </c>
      <c r="K13" s="103">
        <v>593</v>
      </c>
      <c r="L13" s="101"/>
    </row>
    <row r="15" spans="1:12" x14ac:dyDescent="0.3">
      <c r="A15" s="110" t="s">
        <v>396</v>
      </c>
    </row>
    <row r="16" spans="1:12" x14ac:dyDescent="0.3">
      <c r="A16" s="110" t="s">
        <v>397</v>
      </c>
    </row>
    <row r="17" spans="1:1" x14ac:dyDescent="0.3">
      <c r="A17" s="110" t="s">
        <v>398</v>
      </c>
    </row>
    <row r="18" spans="1:1" x14ac:dyDescent="0.3">
      <c r="A18" s="110" t="s">
        <v>399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393"/>
  <sheetViews>
    <sheetView zoomScale="65" zoomScaleNormal="10" workbookViewId="0">
      <pane xSplit="19" ySplit="1" topLeftCell="T355" activePane="bottomRight" state="frozen"/>
      <selection pane="topRight" activeCell="Q1" sqref="Q1"/>
      <selection pane="bottomLeft" activeCell="A2" sqref="A2"/>
      <selection pane="bottomRight" activeCell="T345" sqref="T345:T393"/>
    </sheetView>
  </sheetViews>
  <sheetFormatPr baseColWidth="10" defaultColWidth="11.44140625" defaultRowHeight="14.4" x14ac:dyDescent="0.3"/>
  <cols>
    <col min="1" max="1" width="20.5546875" style="57" bestFit="1" customWidth="1"/>
    <col min="2" max="2" width="21.109375" style="57" bestFit="1" customWidth="1"/>
    <col min="3" max="3" width="3.88671875" style="57" bestFit="1" customWidth="1"/>
    <col min="4" max="4" width="13.33203125" style="57" bestFit="1" customWidth="1"/>
    <col min="5" max="5" width="12.33203125" style="57" bestFit="1" customWidth="1"/>
    <col min="6" max="6" width="9.6640625" style="57" bestFit="1" customWidth="1"/>
    <col min="7" max="7" width="8.5546875" style="57" bestFit="1" customWidth="1"/>
    <col min="8" max="8" width="10.6640625" style="57" bestFit="1" customWidth="1"/>
    <col min="9" max="9" width="10.6640625" style="57" customWidth="1"/>
    <col min="10" max="10" width="8" style="29" bestFit="1" customWidth="1"/>
    <col min="11" max="11" width="11" style="29" bestFit="1" customWidth="1"/>
    <col min="12" max="12" width="13.33203125" style="29" bestFit="1" customWidth="1"/>
    <col min="13" max="13" width="12.33203125" style="29" bestFit="1" customWidth="1"/>
    <col min="14" max="14" width="8.33203125" style="29" bestFit="1" customWidth="1"/>
    <col min="15" max="15" width="13.44140625" style="57" bestFit="1" customWidth="1"/>
    <col min="16" max="16" width="10.5546875" style="57" bestFit="1" customWidth="1"/>
    <col min="17" max="17" width="16.5546875" style="57" bestFit="1" customWidth="1"/>
    <col min="18" max="18" width="5.109375" style="57" bestFit="1" customWidth="1"/>
    <col min="19" max="19" width="34.33203125" style="51" bestFit="1" customWidth="1"/>
    <col min="20" max="20" width="42.6640625" style="51" bestFit="1" customWidth="1"/>
    <col min="21" max="22" width="12.44140625" style="57" bestFit="1" customWidth="1"/>
    <col min="23" max="23" width="5" style="3" bestFit="1" customWidth="1"/>
    <col min="24" max="24" width="9.6640625" style="15" bestFit="1" customWidth="1"/>
    <col min="25" max="25" width="8.5546875" style="15" bestFit="1" customWidth="1"/>
    <col min="26" max="26" width="11.6640625" style="15" bestFit="1" customWidth="1"/>
    <col min="27" max="27" width="16.33203125" style="51" bestFit="1" customWidth="1"/>
    <col min="28" max="28" width="18.5546875" style="15" bestFit="1" customWidth="1"/>
    <col min="29" max="30" width="12.5546875" style="15" bestFit="1" customWidth="1"/>
    <col min="31" max="31" width="9.44140625" style="15" bestFit="1" customWidth="1"/>
    <col min="32" max="32" width="9.6640625" style="15" bestFit="1" customWidth="1"/>
    <col min="33" max="33" width="10.109375" style="15" bestFit="1" customWidth="1"/>
    <col min="34" max="34" width="32.33203125" style="15" bestFit="1" customWidth="1"/>
    <col min="35" max="35" width="26.6640625" style="15" bestFit="1" customWidth="1"/>
    <col min="36" max="37" width="6.109375" style="15" bestFit="1" customWidth="1"/>
    <col min="38" max="38" width="6.33203125" style="15" bestFit="1" customWidth="1"/>
    <col min="39" max="39" width="6.109375" style="15" bestFit="1" customWidth="1"/>
    <col min="40" max="16384" width="11.44140625" style="15"/>
  </cols>
  <sheetData>
    <row r="1" spans="1:39" s="49" customFormat="1" x14ac:dyDescent="0.3">
      <c r="A1" s="52" t="s">
        <v>306</v>
      </c>
      <c r="B1" s="52" t="s">
        <v>361</v>
      </c>
      <c r="C1" s="52" t="s">
        <v>289</v>
      </c>
      <c r="D1" s="52" t="s">
        <v>287</v>
      </c>
      <c r="E1" s="52" t="s">
        <v>288</v>
      </c>
      <c r="F1" s="52" t="s">
        <v>283</v>
      </c>
      <c r="G1" s="52" t="s">
        <v>285</v>
      </c>
      <c r="H1" s="52" t="s">
        <v>362</v>
      </c>
      <c r="I1" s="52" t="s">
        <v>403</v>
      </c>
      <c r="J1" s="52" t="s">
        <v>295</v>
      </c>
      <c r="K1" s="52" t="s">
        <v>339</v>
      </c>
      <c r="L1" s="52" t="s">
        <v>340</v>
      </c>
      <c r="M1" s="52" t="s">
        <v>341</v>
      </c>
      <c r="N1" s="52" t="s">
        <v>307</v>
      </c>
      <c r="O1" s="52" t="s">
        <v>374</v>
      </c>
      <c r="P1" s="52" t="s">
        <v>373</v>
      </c>
      <c r="Q1" s="52" t="s">
        <v>216</v>
      </c>
      <c r="R1" s="52" t="s">
        <v>372</v>
      </c>
      <c r="S1" s="52" t="s">
        <v>299</v>
      </c>
      <c r="T1" s="52" t="s">
        <v>225</v>
      </c>
      <c r="U1" s="54" t="s">
        <v>167</v>
      </c>
      <c r="V1" s="54" t="s">
        <v>168</v>
      </c>
      <c r="W1" s="54" t="s">
        <v>177</v>
      </c>
      <c r="X1" s="54" t="s">
        <v>0</v>
      </c>
      <c r="Y1" s="47" t="s">
        <v>1</v>
      </c>
      <c r="Z1" s="47" t="s">
        <v>2</v>
      </c>
      <c r="AA1" s="48" t="s">
        <v>3</v>
      </c>
      <c r="AB1" s="48" t="s">
        <v>4</v>
      </c>
      <c r="AC1" s="48" t="s">
        <v>5</v>
      </c>
      <c r="AD1" s="48" t="s">
        <v>6</v>
      </c>
      <c r="AE1" s="48" t="s">
        <v>7</v>
      </c>
      <c r="AF1" s="48" t="s">
        <v>8</v>
      </c>
      <c r="AG1" s="48" t="s">
        <v>9</v>
      </c>
      <c r="AH1" s="48" t="s">
        <v>10</v>
      </c>
      <c r="AI1" s="48" t="s">
        <v>11</v>
      </c>
      <c r="AJ1" s="48" t="s">
        <v>12</v>
      </c>
      <c r="AK1" s="48" t="s">
        <v>13</v>
      </c>
      <c r="AL1" s="48" t="s">
        <v>14</v>
      </c>
      <c r="AM1" s="48" t="s">
        <v>15</v>
      </c>
    </row>
    <row r="2" spans="1:39" x14ac:dyDescent="0.3">
      <c r="A2" s="58" t="s">
        <v>290</v>
      </c>
      <c r="B2" s="58" t="s">
        <v>291</v>
      </c>
      <c r="C2" s="58" t="s">
        <v>292</v>
      </c>
      <c r="D2" s="58">
        <v>1895</v>
      </c>
      <c r="E2" s="58">
        <v>14050</v>
      </c>
      <c r="F2" s="58" t="s">
        <v>284</v>
      </c>
      <c r="G2" s="58">
        <v>330562</v>
      </c>
      <c r="H2" s="58" t="s">
        <v>286</v>
      </c>
      <c r="I2" s="58" t="s">
        <v>404</v>
      </c>
      <c r="J2" s="59">
        <v>1</v>
      </c>
      <c r="K2" s="59" t="s">
        <v>309</v>
      </c>
      <c r="L2" s="59">
        <v>2</v>
      </c>
      <c r="M2" s="59" t="s">
        <v>300</v>
      </c>
      <c r="N2" s="59" t="s">
        <v>371</v>
      </c>
      <c r="O2" s="59">
        <v>1972</v>
      </c>
      <c r="P2" s="55">
        <f>IF(Q2="maïs fourrage",O2,O2+1)</f>
        <v>1973</v>
      </c>
      <c r="Q2" s="59" t="s">
        <v>281</v>
      </c>
      <c r="R2" s="55"/>
      <c r="S2" s="50" t="str">
        <f>CONCATENATE(F2,"-",I2,"-",J2,"-",L2,"-",M2,"-",N2)</f>
        <v>781_1895-562_NGC25-1-2-BT-NA</v>
      </c>
      <c r="T2" s="50" t="str">
        <f>CONCATENATE(F2,"-",I2,"-",J2,"-",L2,"-",M2,"-",N2,"-",P2,"-",VLOOKUP(Q2,Liste_plantes!$A$2:$B$7,2,FALSE))</f>
        <v>781_1895-562_NGC25-1-2-BT-NA-1973-BT</v>
      </c>
      <c r="U2" s="75">
        <v>26575</v>
      </c>
      <c r="V2" s="86" t="str">
        <f>IF(Q2="blé tendre",CONCATENATE("15/08/",P2),IF(Q2="ray grass d'Italie",CONCATENATE("08/03/",P2),IF(Q2="maïs fourrage",CONCATENATE("01/10/",P2),"pb")))</f>
        <v>15/08/1973</v>
      </c>
      <c r="W2" s="53"/>
      <c r="X2" s="60">
        <f>U2-DATE($O2,1,1)+1</f>
        <v>277</v>
      </c>
      <c r="Y2" s="28">
        <f>V2-DATE($O2,1,1)+1</f>
        <v>593</v>
      </c>
      <c r="Z2" s="60" t="s">
        <v>294</v>
      </c>
      <c r="AA2" s="50" t="str">
        <f>CONCATENATE(G2,"_",H2)</f>
        <v>330562_0.1574</v>
      </c>
      <c r="AB2" s="18" t="str">
        <f>AB6</f>
        <v>14050_ref_sta.xml</v>
      </c>
      <c r="AC2" s="18" t="str">
        <f>CONCATENATE($E2,".",YEAR(U2))</f>
        <v>14050.1972</v>
      </c>
      <c r="AD2" s="18" t="str">
        <f>CONCATENATE($E2,".",YEAR(V2))</f>
        <v>14050.1973</v>
      </c>
      <c r="AE2" s="20">
        <f>IF(YEAR(V2)=YEAR(U2),1,2)</f>
        <v>2</v>
      </c>
      <c r="AF2" s="15">
        <v>1</v>
      </c>
      <c r="AG2" s="3">
        <v>0</v>
      </c>
      <c r="AH2" s="20" t="str">
        <f>VLOOKUP(Q2,Liste_plantes!$A$2:$C$7,3,FALSE)</f>
        <v>wheat_plt.xml</v>
      </c>
      <c r="AI2" s="20" t="str">
        <f>CONCATENATE(J2,"-",L2,"-",VLOOKUP(Q2,Liste_plantes!$A$2:$B$7,2,FALSE),"_tec.xml")</f>
        <v>1-2-BT_tec.xml</v>
      </c>
      <c r="AJ2" s="3" t="s">
        <v>16</v>
      </c>
      <c r="AK2" s="15" t="s">
        <v>16</v>
      </c>
      <c r="AL2" s="15" t="s">
        <v>16</v>
      </c>
      <c r="AM2" s="15" t="s">
        <v>16</v>
      </c>
    </row>
    <row r="3" spans="1:39" x14ac:dyDescent="0.3">
      <c r="A3" s="55" t="str">
        <f t="shared" ref="A3:I18" si="0">A2</f>
        <v>cnrm-cm5-aladin63</v>
      </c>
      <c r="B3" s="55" t="str">
        <f t="shared" si="0"/>
        <v>cca</v>
      </c>
      <c r="C3" s="55" t="str">
        <f t="shared" si="0"/>
        <v>8.5</v>
      </c>
      <c r="D3" s="55">
        <f t="shared" si="0"/>
        <v>1895</v>
      </c>
      <c r="E3" s="55">
        <f t="shared" si="0"/>
        <v>14050</v>
      </c>
      <c r="F3" s="55" t="str">
        <f t="shared" si="0"/>
        <v>781_1895</v>
      </c>
      <c r="G3" s="55">
        <f t="shared" si="0"/>
        <v>330562</v>
      </c>
      <c r="H3" s="55" t="str">
        <f t="shared" si="0"/>
        <v>0.1574</v>
      </c>
      <c r="I3" s="55" t="str">
        <f t="shared" ref="I3:N3" si="1">I2</f>
        <v>562_NGC25</v>
      </c>
      <c r="J3" s="55">
        <f t="shared" si="1"/>
        <v>1</v>
      </c>
      <c r="K3" s="55" t="str">
        <f t="shared" si="1"/>
        <v>BT_ci_MF</v>
      </c>
      <c r="L3" s="55">
        <f t="shared" si="1"/>
        <v>2</v>
      </c>
      <c r="M3" s="55" t="str">
        <f t="shared" si="1"/>
        <v>BT</v>
      </c>
      <c r="N3" s="55" t="str">
        <f t="shared" si="1"/>
        <v>NA</v>
      </c>
      <c r="O3" s="55">
        <f>IF(Q2="maïs fourrage",O2,O2+1)</f>
        <v>1973</v>
      </c>
      <c r="P3" s="55">
        <f t="shared" ref="P3:P67" si="2">IF(Q3="maïs fourrage",O3,O3+1)</f>
        <v>1974</v>
      </c>
      <c r="Q3" s="59" t="s">
        <v>305</v>
      </c>
      <c r="R3" s="55" t="str">
        <f>IF(OR(AND(Q3="ray grass d'Italie",Q2="blé tendre"),AND(Q3="maïs fourrage",Q2="ray grass d'Italie"),AND(Q3="blé tendre",Q2="maïs fourrage")),"ok","pb")</f>
        <v>ok</v>
      </c>
      <c r="S3" s="50" t="str">
        <f t="shared" ref="S3:S66" si="3">CONCATENATE(F3,"-",I3,"-",J3,"-",L3,"-",M3,"-",N3)</f>
        <v>781_1895-562_NGC25-1-2-BT-NA</v>
      </c>
      <c r="T3" s="50" t="str">
        <f>CONCATENATE(F3,"-",I3,"-",J3,"-",L3,"-",M3,"-",N3,"-",P3,"-",VLOOKUP(Q3,Liste_plantes!$A$2:$B$7,2,FALSE))</f>
        <v>781_1895-562_NGC25-1-2-BT-NA-1974-rgi</v>
      </c>
      <c r="U3" s="86">
        <f>V2+1</f>
        <v>26892</v>
      </c>
      <c r="V3" s="86" t="str">
        <f t="shared" ref="V3:V67" si="4">IF(Q3="blé tendre",CONCATENATE("15/08/",P3),IF(Q3="ray grass d'Italie",CONCATENATE("08/03/",P3),IF(Q3="maïs fourrage",CONCATENATE("01/10/",P3),"pb")))</f>
        <v>08/03/1974</v>
      </c>
      <c r="W3" s="53" t="str">
        <f>IF(OR(YEAR(U3)=1978,(U3-V2)=1),"OK","!!!")</f>
        <v>OK</v>
      </c>
      <c r="X3" s="28">
        <f>U3-DATE($O3,1,1)+1</f>
        <v>228</v>
      </c>
      <c r="Y3" s="28">
        <f>V3-DATE($O3,1,1)+1</f>
        <v>432</v>
      </c>
      <c r="Z3" s="20" t="str">
        <f t="shared" ref="Z3" si="5">IF(AND(Q2="prairie",Q3="prairie"),"prairie_ini.xml","snu_ini.xml")</f>
        <v>snu_ini.xml</v>
      </c>
      <c r="AA3" s="50" t="str">
        <f t="shared" ref="AA3:AA35" si="6">CONCATENATE(G3,"_",H3)</f>
        <v>330562_0.1574</v>
      </c>
      <c r="AB3" s="18" t="str">
        <f t="shared" ref="AB3:AB5" si="7">AB7</f>
        <v>14050_ref_sta.xml</v>
      </c>
      <c r="AC3" s="18" t="str">
        <f t="shared" ref="AC3" si="8">CONCATENATE($E3,".",YEAR(U3))</f>
        <v>14050.1973</v>
      </c>
      <c r="AD3" s="18" t="str">
        <f t="shared" ref="AD3:AD35" si="9">CONCATENATE($E3,".",YEAR(V3))</f>
        <v>14050.1974</v>
      </c>
      <c r="AE3" s="20">
        <f t="shared" ref="AE3:AE35" si="10">IF(YEAR(V3)=YEAR(U3),1,2)</f>
        <v>2</v>
      </c>
      <c r="AF3" s="15">
        <v>1</v>
      </c>
      <c r="AG3" s="3">
        <v>0</v>
      </c>
      <c r="AH3" s="20" t="str">
        <f>VLOOKUP(Q3,Liste_plantes!$A$2:$C$7,3,FALSE)</f>
        <v>ItalianRyegrass_CoverCrop_plt.xml</v>
      </c>
      <c r="AI3" s="20" t="str">
        <f>CONCATENATE(J3,"-",L3,"-",VLOOKUP(Q3,Liste_plantes!$A$2:$B$7,2,FALSE),"_tec.xml")</f>
        <v>1-2-rgi_tec.xml</v>
      </c>
      <c r="AJ3" s="3" t="s">
        <v>16</v>
      </c>
      <c r="AK3" s="15" t="s">
        <v>16</v>
      </c>
      <c r="AL3" s="15" t="s">
        <v>16</v>
      </c>
      <c r="AM3" s="15" t="s">
        <v>16</v>
      </c>
    </row>
    <row r="4" spans="1:39" x14ac:dyDescent="0.3">
      <c r="A4" s="55" t="str">
        <f t="shared" si="0"/>
        <v>cnrm-cm5-aladin63</v>
      </c>
      <c r="B4" s="55" t="str">
        <f t="shared" si="0"/>
        <v>cca</v>
      </c>
      <c r="C4" s="55" t="str">
        <f t="shared" si="0"/>
        <v>8.5</v>
      </c>
      <c r="D4" s="55">
        <f t="shared" si="0"/>
        <v>1895</v>
      </c>
      <c r="E4" s="55">
        <f t="shared" si="0"/>
        <v>14050</v>
      </c>
      <c r="F4" s="55" t="str">
        <f t="shared" si="0"/>
        <v>781_1895</v>
      </c>
      <c r="G4" s="55">
        <f t="shared" si="0"/>
        <v>330562</v>
      </c>
      <c r="H4" s="55" t="str">
        <f t="shared" si="0"/>
        <v>0.1574</v>
      </c>
      <c r="I4" s="55" t="str">
        <f t="shared" si="0"/>
        <v>562_NGC25</v>
      </c>
      <c r="J4" s="55">
        <f t="shared" ref="J4:K48" si="11">J3</f>
        <v>1</v>
      </c>
      <c r="K4" s="55" t="str">
        <f t="shared" si="11"/>
        <v>BT_ci_MF</v>
      </c>
      <c r="L4" s="55">
        <f t="shared" ref="L4:M4" si="12">L3</f>
        <v>2</v>
      </c>
      <c r="M4" s="55" t="str">
        <f t="shared" si="12"/>
        <v>BT</v>
      </c>
      <c r="N4" s="55" t="str">
        <f t="shared" ref="N4:N48" si="13">N3</f>
        <v>NA</v>
      </c>
      <c r="O4" s="55">
        <f t="shared" ref="O4:O66" si="14">IF(Q3="maïs fourrage",O3,O3+1)</f>
        <v>1974</v>
      </c>
      <c r="P4" s="55">
        <f t="shared" si="2"/>
        <v>1974</v>
      </c>
      <c r="Q4" s="59" t="s">
        <v>302</v>
      </c>
      <c r="R4" s="55" t="str">
        <f t="shared" ref="R4:R66" si="15">IF(OR(AND(Q4="ray grass d'Italie",Q3="blé tendre"),AND(Q4="maïs fourrage",Q3="ray grass d'Italie"),AND(Q4="blé tendre",Q3="maïs fourrage")),"ok","pb")</f>
        <v>ok</v>
      </c>
      <c r="S4" s="50" t="str">
        <f t="shared" si="3"/>
        <v>781_1895-562_NGC25-1-2-BT-NA</v>
      </c>
      <c r="T4" s="50" t="str">
        <f>CONCATENATE(F4,"-",I4,"-",J4,"-",L4,"-",M4,"-",N4,"-",P4,"-",VLOOKUP(Q4,Liste_plantes!$A$2:$B$7,2,FALSE))</f>
        <v>781_1895-562_NGC25-1-2-BT-NA-1974-MF</v>
      </c>
      <c r="U4" s="86">
        <f>V3+1</f>
        <v>27097</v>
      </c>
      <c r="V4" s="86" t="str">
        <f t="shared" si="4"/>
        <v>01/10/1974</v>
      </c>
      <c r="W4" s="53" t="str">
        <f>IF(OR(YEAR(U4)=1978,(U4-V3)=1),"OK","!!!")</f>
        <v>OK</v>
      </c>
      <c r="X4" s="28">
        <f>U4-DATE($O4,1,1)+1</f>
        <v>68</v>
      </c>
      <c r="Y4" s="28">
        <f t="shared" ref="X4:Y17" si="16">V4-DATE($O4,1,1)+1</f>
        <v>274</v>
      </c>
      <c r="Z4" s="20" t="str">
        <f>IF(AND(Q3="prairie",Q4="prairie"),"prairie_ini.xml","snu_ini.xml")</f>
        <v>snu_ini.xml</v>
      </c>
      <c r="AA4" s="50" t="str">
        <f t="shared" si="6"/>
        <v>330562_0.1574</v>
      </c>
      <c r="AB4" s="18" t="str">
        <f t="shared" si="7"/>
        <v>14050_ref_sta.xml</v>
      </c>
      <c r="AC4" s="18" t="str">
        <f>CONCATENATE($E4,".",YEAR(U4))</f>
        <v>14050.1974</v>
      </c>
      <c r="AD4" s="18" t="str">
        <f t="shared" si="9"/>
        <v>14050.1974</v>
      </c>
      <c r="AE4" s="20">
        <f t="shared" si="10"/>
        <v>1</v>
      </c>
      <c r="AF4" s="15">
        <v>1</v>
      </c>
      <c r="AG4" s="3">
        <v>0</v>
      </c>
      <c r="AH4" s="20" t="str">
        <f>VLOOKUP(Q4,Liste_plantes!$A$2:$C$7,3,FALSE)</f>
        <v>corn_plt.xml</v>
      </c>
      <c r="AI4" s="20" t="str">
        <f>CONCATENATE(J4,"-",L4,"-",VLOOKUP(Q4,Liste_plantes!$A$2:$B$7,2,FALSE),"_tec.xml")</f>
        <v>1-2-MF_tec.xml</v>
      </c>
      <c r="AJ4" s="3" t="s">
        <v>16</v>
      </c>
      <c r="AK4" s="15" t="s">
        <v>16</v>
      </c>
      <c r="AL4" s="15" t="s">
        <v>16</v>
      </c>
      <c r="AM4" s="15" t="s">
        <v>16</v>
      </c>
    </row>
    <row r="5" spans="1:39" x14ac:dyDescent="0.3">
      <c r="A5" s="55" t="str">
        <f t="shared" si="0"/>
        <v>cnrm-cm5-aladin63</v>
      </c>
      <c r="B5" s="55" t="str">
        <f t="shared" si="0"/>
        <v>cca</v>
      </c>
      <c r="C5" s="55" t="str">
        <f t="shared" si="0"/>
        <v>8.5</v>
      </c>
      <c r="D5" s="55">
        <f t="shared" si="0"/>
        <v>1895</v>
      </c>
      <c r="E5" s="55">
        <f t="shared" si="0"/>
        <v>14050</v>
      </c>
      <c r="F5" s="55" t="str">
        <f t="shared" si="0"/>
        <v>781_1895</v>
      </c>
      <c r="G5" s="55">
        <f t="shared" si="0"/>
        <v>330562</v>
      </c>
      <c r="H5" s="55" t="str">
        <f t="shared" si="0"/>
        <v>0.1574</v>
      </c>
      <c r="I5" s="55" t="str">
        <f t="shared" si="0"/>
        <v>562_NGC25</v>
      </c>
      <c r="J5" s="55">
        <f t="shared" si="11"/>
        <v>1</v>
      </c>
      <c r="K5" s="55" t="str">
        <f t="shared" si="11"/>
        <v>BT_ci_MF</v>
      </c>
      <c r="L5" s="55">
        <f t="shared" ref="L5:M5" si="17">L4</f>
        <v>2</v>
      </c>
      <c r="M5" s="55" t="str">
        <f t="shared" si="17"/>
        <v>BT</v>
      </c>
      <c r="N5" s="121" t="s">
        <v>371</v>
      </c>
      <c r="O5" s="55">
        <f t="shared" si="14"/>
        <v>1974</v>
      </c>
      <c r="P5" s="55">
        <f t="shared" si="2"/>
        <v>1975</v>
      </c>
      <c r="Q5" s="55" t="str">
        <f t="shared" ref="Q5:Q10" si="18">Q2</f>
        <v>blé tendre</v>
      </c>
      <c r="R5" s="55" t="str">
        <f t="shared" si="15"/>
        <v>ok</v>
      </c>
      <c r="S5" s="50" t="str">
        <f t="shared" si="3"/>
        <v>781_1895-562_NGC25-1-2-BT-NA</v>
      </c>
      <c r="T5" s="50" t="str">
        <f>CONCATENATE(F5,"-",I5,"-",J5,"-",L5,"-",M5,"-",N5,"-",P5,"-",VLOOKUP(Q5,Liste_plantes!$A$2:$B$7,2,FALSE))</f>
        <v>781_1895-562_NGC25-1-2-BT-NA-1975-BT</v>
      </c>
      <c r="U5" s="86">
        <f>V4+1</f>
        <v>27304</v>
      </c>
      <c r="V5" s="86" t="str">
        <f t="shared" si="4"/>
        <v>15/08/1975</v>
      </c>
      <c r="W5" s="53" t="str">
        <f t="shared" ref="W5:W35" si="19">IF(OR(YEAR(U5)=1978,(U5-V4)=1),"OK","!!!")</f>
        <v>OK</v>
      </c>
      <c r="X5" s="28">
        <f>U5-DATE($O5,1,1)+1</f>
        <v>275</v>
      </c>
      <c r="Y5" s="28">
        <f>V5-DATE($O5,1,1)+1</f>
        <v>592</v>
      </c>
      <c r="Z5" s="20" t="str">
        <f t="shared" ref="Z5:Z35" si="20">IF(AND(Q4="prairie",Q5="prairie"),"prairie_ini.xml","snu_ini.xml")</f>
        <v>snu_ini.xml</v>
      </c>
      <c r="AA5" s="50" t="str">
        <f t="shared" si="6"/>
        <v>330562_0.1574</v>
      </c>
      <c r="AB5" s="18" t="str">
        <f t="shared" si="7"/>
        <v>14050_ref_sta.xml</v>
      </c>
      <c r="AC5" s="18" t="str">
        <f t="shared" ref="AC5:AC35" si="21">CONCATENATE($E5,".",YEAR(U5))</f>
        <v>14050.1974</v>
      </c>
      <c r="AD5" s="18" t="str">
        <f t="shared" si="9"/>
        <v>14050.1975</v>
      </c>
      <c r="AE5" s="20">
        <f t="shared" si="10"/>
        <v>2</v>
      </c>
      <c r="AF5" s="15">
        <v>1</v>
      </c>
      <c r="AG5" s="3">
        <v>0</v>
      </c>
      <c r="AH5" s="20" t="str">
        <f>VLOOKUP(Q5,Liste_plantes!$A$2:$C$7,3,FALSE)</f>
        <v>wheat_plt.xml</v>
      </c>
      <c r="AI5" s="20" t="str">
        <f>CONCATENATE(J5,"-",L5,"-",VLOOKUP(Q5,Liste_plantes!$A$2:$B$7,2,FALSE),"_tec.xml")</f>
        <v>1-2-BT_tec.xml</v>
      </c>
      <c r="AJ5" s="3" t="s">
        <v>16</v>
      </c>
      <c r="AK5" s="15" t="s">
        <v>16</v>
      </c>
      <c r="AL5" s="15" t="s">
        <v>16</v>
      </c>
      <c r="AM5" s="15" t="s">
        <v>16</v>
      </c>
    </row>
    <row r="6" spans="1:39" x14ac:dyDescent="0.3">
      <c r="A6" s="55" t="str">
        <f t="shared" si="0"/>
        <v>cnrm-cm5-aladin63</v>
      </c>
      <c r="B6" s="55" t="str">
        <f t="shared" si="0"/>
        <v>cca</v>
      </c>
      <c r="C6" s="55" t="str">
        <f t="shared" si="0"/>
        <v>8.5</v>
      </c>
      <c r="D6" s="55">
        <f t="shared" si="0"/>
        <v>1895</v>
      </c>
      <c r="E6" s="55">
        <f t="shared" si="0"/>
        <v>14050</v>
      </c>
      <c r="F6" s="55" t="str">
        <f t="shared" si="0"/>
        <v>781_1895</v>
      </c>
      <c r="G6" s="55">
        <f t="shared" si="0"/>
        <v>330562</v>
      </c>
      <c r="H6" s="55" t="str">
        <f t="shared" si="0"/>
        <v>0.1574</v>
      </c>
      <c r="I6" s="55" t="str">
        <f t="shared" si="0"/>
        <v>562_NGC25</v>
      </c>
      <c r="J6" s="55">
        <f t="shared" si="11"/>
        <v>1</v>
      </c>
      <c r="K6" s="55" t="str">
        <f t="shared" si="11"/>
        <v>BT_ci_MF</v>
      </c>
      <c r="L6" s="55">
        <f t="shared" ref="L6:M6" si="22">L5</f>
        <v>2</v>
      </c>
      <c r="M6" s="55" t="str">
        <f t="shared" si="22"/>
        <v>BT</v>
      </c>
      <c r="N6" s="76" t="s">
        <v>363</v>
      </c>
      <c r="O6" s="76">
        <f t="shared" si="14"/>
        <v>1975</v>
      </c>
      <c r="P6" s="55">
        <f t="shared" si="2"/>
        <v>1976</v>
      </c>
      <c r="Q6" s="55" t="str">
        <f t="shared" si="18"/>
        <v>ray grass d'Italie</v>
      </c>
      <c r="R6" s="55" t="str">
        <f t="shared" si="15"/>
        <v>ok</v>
      </c>
      <c r="S6" s="50" t="str">
        <f t="shared" si="3"/>
        <v>781_1895-562_NGC25-1-2-BT-ref</v>
      </c>
      <c r="T6" s="50" t="str">
        <f>CONCATENATE(F6,"-",I6,"-",J6,"-",L6,"-",M6,"-",N6,"-",P6,"-",VLOOKUP(Q6,Liste_plantes!$A$2:$B$7,2,FALSE))</f>
        <v>781_1895-562_NGC25-1-2-BT-ref-1976-rgi</v>
      </c>
      <c r="U6" s="86">
        <f t="shared" ref="U6:U33" si="23">V5+1</f>
        <v>27622</v>
      </c>
      <c r="V6" s="86" t="str">
        <f t="shared" si="4"/>
        <v>08/03/1976</v>
      </c>
      <c r="W6" s="53" t="str">
        <f t="shared" si="19"/>
        <v>OK</v>
      </c>
      <c r="X6" s="28">
        <f t="shared" si="16"/>
        <v>228</v>
      </c>
      <c r="Y6" s="28">
        <f t="shared" si="16"/>
        <v>433</v>
      </c>
      <c r="Z6" s="20" t="str">
        <f t="shared" si="20"/>
        <v>snu_ini.xml</v>
      </c>
      <c r="AA6" s="50" t="str">
        <f t="shared" si="6"/>
        <v>330562_0.1574</v>
      </c>
      <c r="AB6" s="18" t="str">
        <f>CONCATENATE($E6,"_",N6,"_sta.xml")</f>
        <v>14050_ref_sta.xml</v>
      </c>
      <c r="AC6" s="18" t="str">
        <f t="shared" si="21"/>
        <v>14050.1975</v>
      </c>
      <c r="AD6" s="18" t="str">
        <f t="shared" si="9"/>
        <v>14050.1976</v>
      </c>
      <c r="AE6" s="20">
        <f t="shared" si="10"/>
        <v>2</v>
      </c>
      <c r="AF6" s="15">
        <v>1</v>
      </c>
      <c r="AG6" s="3">
        <v>0</v>
      </c>
      <c r="AH6" s="20" t="str">
        <f>VLOOKUP(Q6,Liste_plantes!$A$2:$C$7,3,FALSE)</f>
        <v>ItalianRyegrass_CoverCrop_plt.xml</v>
      </c>
      <c r="AI6" s="20" t="str">
        <f>CONCATENATE(J6,"-",L6,"-",VLOOKUP(Q6,Liste_plantes!$A$2:$B$7,2,FALSE),"_tec.xml")</f>
        <v>1-2-rgi_tec.xml</v>
      </c>
      <c r="AJ6" s="3" t="s">
        <v>16</v>
      </c>
      <c r="AK6" s="15" t="s">
        <v>16</v>
      </c>
      <c r="AL6" s="15" t="s">
        <v>16</v>
      </c>
      <c r="AM6" s="15" t="s">
        <v>16</v>
      </c>
    </row>
    <row r="7" spans="1:39" x14ac:dyDescent="0.3">
      <c r="A7" s="55" t="str">
        <f t="shared" si="0"/>
        <v>cnrm-cm5-aladin63</v>
      </c>
      <c r="B7" s="55" t="str">
        <f t="shared" si="0"/>
        <v>cca</v>
      </c>
      <c r="C7" s="55" t="str">
        <f t="shared" si="0"/>
        <v>8.5</v>
      </c>
      <c r="D7" s="55">
        <f t="shared" si="0"/>
        <v>1895</v>
      </c>
      <c r="E7" s="55">
        <f t="shared" si="0"/>
        <v>14050</v>
      </c>
      <c r="F7" s="55" t="str">
        <f t="shared" si="0"/>
        <v>781_1895</v>
      </c>
      <c r="G7" s="55">
        <f t="shared" si="0"/>
        <v>330562</v>
      </c>
      <c r="H7" s="55" t="str">
        <f t="shared" si="0"/>
        <v>0.1574</v>
      </c>
      <c r="I7" s="55" t="str">
        <f t="shared" si="0"/>
        <v>562_NGC25</v>
      </c>
      <c r="J7" s="55">
        <f t="shared" si="11"/>
        <v>1</v>
      </c>
      <c r="K7" s="55" t="str">
        <f t="shared" si="11"/>
        <v>BT_ci_MF</v>
      </c>
      <c r="L7" s="55">
        <f t="shared" ref="L7:M7" si="24">L6</f>
        <v>2</v>
      </c>
      <c r="M7" s="55" t="str">
        <f t="shared" si="24"/>
        <v>BT</v>
      </c>
      <c r="N7" s="55" t="str">
        <f t="shared" si="13"/>
        <v>ref</v>
      </c>
      <c r="O7" s="55">
        <f t="shared" si="14"/>
        <v>1976</v>
      </c>
      <c r="P7" s="55">
        <f t="shared" si="2"/>
        <v>1976</v>
      </c>
      <c r="Q7" s="55" t="str">
        <f t="shared" si="18"/>
        <v>maïs fourrage</v>
      </c>
      <c r="R7" s="55" t="str">
        <f t="shared" si="15"/>
        <v>ok</v>
      </c>
      <c r="S7" s="50" t="str">
        <f t="shared" si="3"/>
        <v>781_1895-562_NGC25-1-2-BT-ref</v>
      </c>
      <c r="T7" s="50" t="str">
        <f>CONCATENATE(F7,"-",I7,"-",J7,"-",L7,"-",M7,"-",N7,"-",P7,"-",VLOOKUP(Q7,Liste_plantes!$A$2:$B$7,2,FALSE))</f>
        <v>781_1895-562_NGC25-1-2-BT-ref-1976-MF</v>
      </c>
      <c r="U7" s="86">
        <f t="shared" si="23"/>
        <v>27828</v>
      </c>
      <c r="V7" s="86" t="str">
        <f t="shared" si="4"/>
        <v>01/10/1976</v>
      </c>
      <c r="W7" s="53" t="str">
        <f t="shared" si="19"/>
        <v>OK</v>
      </c>
      <c r="X7" s="28">
        <f t="shared" si="16"/>
        <v>69</v>
      </c>
      <c r="Y7" s="28">
        <f t="shared" si="16"/>
        <v>275</v>
      </c>
      <c r="Z7" s="20" t="str">
        <f t="shared" si="20"/>
        <v>snu_ini.xml</v>
      </c>
      <c r="AA7" s="50" t="str">
        <f t="shared" si="6"/>
        <v>330562_0.1574</v>
      </c>
      <c r="AB7" s="18" t="str">
        <f t="shared" ref="AB7:AB49" si="25">CONCATENATE($E7,"_",N7,"_sta.xml")</f>
        <v>14050_ref_sta.xml</v>
      </c>
      <c r="AC7" s="18" t="str">
        <f t="shared" si="21"/>
        <v>14050.1976</v>
      </c>
      <c r="AD7" s="18" t="str">
        <f t="shared" si="9"/>
        <v>14050.1976</v>
      </c>
      <c r="AE7" s="20">
        <f t="shared" si="10"/>
        <v>1</v>
      </c>
      <c r="AF7" s="15">
        <v>1</v>
      </c>
      <c r="AG7" s="3">
        <v>0</v>
      </c>
      <c r="AH7" s="20" t="str">
        <f>VLOOKUP(Q7,Liste_plantes!$A$2:$C$7,3,FALSE)</f>
        <v>corn_plt.xml</v>
      </c>
      <c r="AI7" s="20" t="str">
        <f>CONCATENATE(J7,"-",L7,"-",VLOOKUP(Q7,Liste_plantes!$A$2:$B$7,2,FALSE),"_tec.xml")</f>
        <v>1-2-MF_tec.xml</v>
      </c>
      <c r="AJ7" s="3" t="s">
        <v>16</v>
      </c>
      <c r="AK7" s="15" t="s">
        <v>16</v>
      </c>
      <c r="AL7" s="15" t="s">
        <v>16</v>
      </c>
      <c r="AM7" s="15" t="s">
        <v>16</v>
      </c>
    </row>
    <row r="8" spans="1:39" x14ac:dyDescent="0.3">
      <c r="A8" s="55" t="str">
        <f t="shared" si="0"/>
        <v>cnrm-cm5-aladin63</v>
      </c>
      <c r="B8" s="55" t="str">
        <f t="shared" si="0"/>
        <v>cca</v>
      </c>
      <c r="C8" s="55" t="str">
        <f t="shared" si="0"/>
        <v>8.5</v>
      </c>
      <c r="D8" s="55">
        <f t="shared" si="0"/>
        <v>1895</v>
      </c>
      <c r="E8" s="55">
        <f t="shared" si="0"/>
        <v>14050</v>
      </c>
      <c r="F8" s="55" t="str">
        <f t="shared" si="0"/>
        <v>781_1895</v>
      </c>
      <c r="G8" s="55">
        <f t="shared" si="0"/>
        <v>330562</v>
      </c>
      <c r="H8" s="55" t="str">
        <f>H7</f>
        <v>0.1574</v>
      </c>
      <c r="I8" s="55" t="str">
        <f t="shared" ref="I8:I71" si="26">I7</f>
        <v>562_NGC25</v>
      </c>
      <c r="J8" s="55">
        <f t="shared" si="11"/>
        <v>1</v>
      </c>
      <c r="K8" s="55" t="str">
        <f t="shared" si="11"/>
        <v>BT_ci_MF</v>
      </c>
      <c r="L8" s="55">
        <f t="shared" ref="L8:M8" si="27">L7</f>
        <v>2</v>
      </c>
      <c r="M8" s="55" t="str">
        <f t="shared" si="27"/>
        <v>BT</v>
      </c>
      <c r="N8" s="55" t="str">
        <f t="shared" si="13"/>
        <v>ref</v>
      </c>
      <c r="O8" s="55">
        <f t="shared" si="14"/>
        <v>1976</v>
      </c>
      <c r="P8" s="55">
        <f t="shared" si="2"/>
        <v>1977</v>
      </c>
      <c r="Q8" s="55" t="str">
        <f t="shared" si="18"/>
        <v>blé tendre</v>
      </c>
      <c r="R8" s="55" t="str">
        <f t="shared" si="15"/>
        <v>ok</v>
      </c>
      <c r="S8" s="50" t="str">
        <f t="shared" si="3"/>
        <v>781_1895-562_NGC25-1-2-BT-ref</v>
      </c>
      <c r="T8" s="50" t="str">
        <f>CONCATENATE(F8,"-",I8,"-",J8,"-",L8,"-",M8,"-",N8,"-",P8,"-",VLOOKUP(Q8,Liste_plantes!$A$2:$B$7,2,FALSE))</f>
        <v>781_1895-562_NGC25-1-2-BT-ref-1977-BT</v>
      </c>
      <c r="U8" s="86">
        <f t="shared" si="23"/>
        <v>28035</v>
      </c>
      <c r="V8" s="86" t="str">
        <f t="shared" si="4"/>
        <v>15/08/1977</v>
      </c>
      <c r="W8" s="53" t="str">
        <f t="shared" si="19"/>
        <v>OK</v>
      </c>
      <c r="X8" s="28">
        <f t="shared" si="16"/>
        <v>276</v>
      </c>
      <c r="Y8" s="28">
        <f t="shared" si="16"/>
        <v>593</v>
      </c>
      <c r="Z8" s="20" t="str">
        <f t="shared" si="20"/>
        <v>snu_ini.xml</v>
      </c>
      <c r="AA8" s="50" t="str">
        <f t="shared" si="6"/>
        <v>330562_0.1574</v>
      </c>
      <c r="AB8" s="18" t="str">
        <f t="shared" si="25"/>
        <v>14050_ref_sta.xml</v>
      </c>
      <c r="AC8" s="18" t="str">
        <f t="shared" si="21"/>
        <v>14050.1976</v>
      </c>
      <c r="AD8" s="18" t="str">
        <f t="shared" si="9"/>
        <v>14050.1977</v>
      </c>
      <c r="AE8" s="20">
        <f t="shared" si="10"/>
        <v>2</v>
      </c>
      <c r="AF8" s="15">
        <v>1</v>
      </c>
      <c r="AG8" s="3">
        <v>0</v>
      </c>
      <c r="AH8" s="20" t="str">
        <f>VLOOKUP(Q8,Liste_plantes!$A$2:$C$7,3,FALSE)</f>
        <v>wheat_plt.xml</v>
      </c>
      <c r="AI8" s="20" t="str">
        <f>CONCATENATE(J8,"-",L8,"-",VLOOKUP(Q8,Liste_plantes!$A$2:$B$7,2,FALSE),"_tec.xml")</f>
        <v>1-2-BT_tec.xml</v>
      </c>
      <c r="AJ8" s="3" t="s">
        <v>16</v>
      </c>
      <c r="AK8" s="15" t="s">
        <v>16</v>
      </c>
      <c r="AL8" s="15" t="s">
        <v>16</v>
      </c>
      <c r="AM8" s="15" t="s">
        <v>16</v>
      </c>
    </row>
    <row r="9" spans="1:39" x14ac:dyDescent="0.3">
      <c r="A9" s="55" t="str">
        <f t="shared" si="0"/>
        <v>cnrm-cm5-aladin63</v>
      </c>
      <c r="B9" s="55" t="str">
        <f t="shared" si="0"/>
        <v>cca</v>
      </c>
      <c r="C9" s="55" t="str">
        <f t="shared" si="0"/>
        <v>8.5</v>
      </c>
      <c r="D9" s="55">
        <f t="shared" si="0"/>
        <v>1895</v>
      </c>
      <c r="E9" s="55">
        <f t="shared" si="0"/>
        <v>14050</v>
      </c>
      <c r="F9" s="55" t="str">
        <f t="shared" si="0"/>
        <v>781_1895</v>
      </c>
      <c r="G9" s="55">
        <f t="shared" si="0"/>
        <v>330562</v>
      </c>
      <c r="H9" s="55" t="str">
        <f t="shared" si="0"/>
        <v>0.1574</v>
      </c>
      <c r="I9" s="55" t="str">
        <f t="shared" si="26"/>
        <v>562_NGC25</v>
      </c>
      <c r="J9" s="55">
        <f t="shared" si="11"/>
        <v>1</v>
      </c>
      <c r="K9" s="55" t="str">
        <f t="shared" si="11"/>
        <v>BT_ci_MF</v>
      </c>
      <c r="L9" s="55">
        <f t="shared" ref="L9:M9" si="28">L8</f>
        <v>2</v>
      </c>
      <c r="M9" s="55" t="str">
        <f t="shared" si="28"/>
        <v>BT</v>
      </c>
      <c r="N9" s="55" t="str">
        <f t="shared" si="13"/>
        <v>ref</v>
      </c>
      <c r="O9" s="55">
        <f t="shared" si="14"/>
        <v>1977</v>
      </c>
      <c r="P9" s="55">
        <f t="shared" si="2"/>
        <v>1978</v>
      </c>
      <c r="Q9" s="55" t="str">
        <f t="shared" si="18"/>
        <v>ray grass d'Italie</v>
      </c>
      <c r="R9" s="55" t="str">
        <f t="shared" si="15"/>
        <v>ok</v>
      </c>
      <c r="S9" s="50" t="str">
        <f t="shared" si="3"/>
        <v>781_1895-562_NGC25-1-2-BT-ref</v>
      </c>
      <c r="T9" s="50" t="str">
        <f>CONCATENATE(F9,"-",I9,"-",J9,"-",L9,"-",M9,"-",N9,"-",P9,"-",VLOOKUP(Q9,Liste_plantes!$A$2:$B$7,2,FALSE))</f>
        <v>781_1895-562_NGC25-1-2-BT-ref-1978-rgi</v>
      </c>
      <c r="U9" s="86">
        <f t="shared" si="23"/>
        <v>28353</v>
      </c>
      <c r="V9" s="86" t="str">
        <f t="shared" si="4"/>
        <v>08/03/1978</v>
      </c>
      <c r="W9" s="53" t="str">
        <f t="shared" si="19"/>
        <v>OK</v>
      </c>
      <c r="X9" s="28">
        <f t="shared" si="16"/>
        <v>228</v>
      </c>
      <c r="Y9" s="28">
        <f t="shared" si="16"/>
        <v>432</v>
      </c>
      <c r="Z9" s="20" t="str">
        <f t="shared" si="20"/>
        <v>snu_ini.xml</v>
      </c>
      <c r="AA9" s="50" t="str">
        <f t="shared" si="6"/>
        <v>330562_0.1574</v>
      </c>
      <c r="AB9" s="18" t="str">
        <f t="shared" si="25"/>
        <v>14050_ref_sta.xml</v>
      </c>
      <c r="AC9" s="18" t="str">
        <f t="shared" si="21"/>
        <v>14050.1977</v>
      </c>
      <c r="AD9" s="18" t="str">
        <f t="shared" si="9"/>
        <v>14050.1978</v>
      </c>
      <c r="AE9" s="20">
        <f t="shared" si="10"/>
        <v>2</v>
      </c>
      <c r="AF9" s="15">
        <v>1</v>
      </c>
      <c r="AG9" s="3">
        <v>0</v>
      </c>
      <c r="AH9" s="20" t="str">
        <f>VLOOKUP(Q9,Liste_plantes!$A$2:$C$7,3,FALSE)</f>
        <v>ItalianRyegrass_CoverCrop_plt.xml</v>
      </c>
      <c r="AI9" s="20" t="str">
        <f>CONCATENATE(J9,"-",L9,"-",VLOOKUP(Q9,Liste_plantes!$A$2:$B$7,2,FALSE),"_tec.xml")</f>
        <v>1-2-rgi_tec.xml</v>
      </c>
      <c r="AJ9" s="3" t="s">
        <v>16</v>
      </c>
      <c r="AK9" s="15" t="s">
        <v>16</v>
      </c>
      <c r="AL9" s="15" t="s">
        <v>16</v>
      </c>
      <c r="AM9" s="15" t="s">
        <v>16</v>
      </c>
    </row>
    <row r="10" spans="1:39" x14ac:dyDescent="0.3">
      <c r="A10" s="55" t="str">
        <f t="shared" si="0"/>
        <v>cnrm-cm5-aladin63</v>
      </c>
      <c r="B10" s="55" t="str">
        <f t="shared" si="0"/>
        <v>cca</v>
      </c>
      <c r="C10" s="55" t="str">
        <f t="shared" si="0"/>
        <v>8.5</v>
      </c>
      <c r="D10" s="55">
        <f t="shared" si="0"/>
        <v>1895</v>
      </c>
      <c r="E10" s="55">
        <f t="shared" si="0"/>
        <v>14050</v>
      </c>
      <c r="F10" s="55" t="str">
        <f t="shared" si="0"/>
        <v>781_1895</v>
      </c>
      <c r="G10" s="55">
        <f t="shared" si="0"/>
        <v>330562</v>
      </c>
      <c r="H10" s="55" t="str">
        <f t="shared" si="0"/>
        <v>0.1574</v>
      </c>
      <c r="I10" s="55" t="str">
        <f t="shared" si="26"/>
        <v>562_NGC25</v>
      </c>
      <c r="J10" s="55">
        <f t="shared" si="11"/>
        <v>1</v>
      </c>
      <c r="K10" s="55" t="str">
        <f t="shared" si="11"/>
        <v>BT_ci_MF</v>
      </c>
      <c r="L10" s="55">
        <f t="shared" ref="L10:M10" si="29">L9</f>
        <v>2</v>
      </c>
      <c r="M10" s="55" t="str">
        <f t="shared" si="29"/>
        <v>BT</v>
      </c>
      <c r="N10" s="55" t="str">
        <f t="shared" si="13"/>
        <v>ref</v>
      </c>
      <c r="O10" s="55">
        <f t="shared" si="14"/>
        <v>1978</v>
      </c>
      <c r="P10" s="55">
        <f t="shared" si="2"/>
        <v>1978</v>
      </c>
      <c r="Q10" s="55" t="str">
        <f t="shared" si="18"/>
        <v>maïs fourrage</v>
      </c>
      <c r="R10" s="55" t="str">
        <f t="shared" si="15"/>
        <v>ok</v>
      </c>
      <c r="S10" s="50" t="str">
        <f t="shared" si="3"/>
        <v>781_1895-562_NGC25-1-2-BT-ref</v>
      </c>
      <c r="T10" s="50" t="str">
        <f>CONCATENATE(F10,"-",I10,"-",J10,"-",L10,"-",M10,"-",N10,"-",P10,"-",VLOOKUP(Q10,Liste_plantes!$A$2:$B$7,2,FALSE))</f>
        <v>781_1895-562_NGC25-1-2-BT-ref-1978-MF</v>
      </c>
      <c r="U10" s="86">
        <f t="shared" si="23"/>
        <v>28558</v>
      </c>
      <c r="V10" s="86" t="str">
        <f t="shared" si="4"/>
        <v>01/10/1978</v>
      </c>
      <c r="W10" s="53" t="str">
        <f t="shared" si="19"/>
        <v>OK</v>
      </c>
      <c r="X10" s="28">
        <f t="shared" si="16"/>
        <v>68</v>
      </c>
      <c r="Y10" s="28">
        <f t="shared" si="16"/>
        <v>274</v>
      </c>
      <c r="Z10" s="20" t="str">
        <f t="shared" si="20"/>
        <v>snu_ini.xml</v>
      </c>
      <c r="AA10" s="50" t="str">
        <f t="shared" si="6"/>
        <v>330562_0.1574</v>
      </c>
      <c r="AB10" s="18" t="str">
        <f t="shared" si="25"/>
        <v>14050_ref_sta.xml</v>
      </c>
      <c r="AC10" s="18" t="str">
        <f t="shared" si="21"/>
        <v>14050.1978</v>
      </c>
      <c r="AD10" s="18" t="str">
        <f t="shared" si="9"/>
        <v>14050.1978</v>
      </c>
      <c r="AE10" s="20">
        <f t="shared" si="10"/>
        <v>1</v>
      </c>
      <c r="AF10" s="15">
        <v>1</v>
      </c>
      <c r="AG10" s="3">
        <v>0</v>
      </c>
      <c r="AH10" s="20" t="str">
        <f>VLOOKUP(Q10,Liste_plantes!$A$2:$C$7,3,FALSE)</f>
        <v>corn_plt.xml</v>
      </c>
      <c r="AI10" s="20" t="str">
        <f>CONCATENATE(J10,"-",L10,"-",VLOOKUP(Q10,Liste_plantes!$A$2:$B$7,2,FALSE),"_tec.xml")</f>
        <v>1-2-MF_tec.xml</v>
      </c>
      <c r="AJ10" s="3" t="s">
        <v>16</v>
      </c>
      <c r="AK10" s="15" t="s">
        <v>16</v>
      </c>
      <c r="AL10" s="15" t="s">
        <v>16</v>
      </c>
      <c r="AM10" s="15" t="s">
        <v>16</v>
      </c>
    </row>
    <row r="11" spans="1:39" x14ac:dyDescent="0.3">
      <c r="A11" s="55" t="str">
        <f t="shared" si="0"/>
        <v>cnrm-cm5-aladin63</v>
      </c>
      <c r="B11" s="55" t="str">
        <f t="shared" si="0"/>
        <v>cca</v>
      </c>
      <c r="C11" s="55" t="str">
        <f t="shared" si="0"/>
        <v>8.5</v>
      </c>
      <c r="D11" s="55">
        <f t="shared" si="0"/>
        <v>1895</v>
      </c>
      <c r="E11" s="55">
        <f t="shared" si="0"/>
        <v>14050</v>
      </c>
      <c r="F11" s="55" t="str">
        <f t="shared" si="0"/>
        <v>781_1895</v>
      </c>
      <c r="G11" s="55">
        <f t="shared" si="0"/>
        <v>330562</v>
      </c>
      <c r="H11" s="55" t="str">
        <f t="shared" si="0"/>
        <v>0.1574</v>
      </c>
      <c r="I11" s="55" t="str">
        <f t="shared" si="26"/>
        <v>562_NGC25</v>
      </c>
      <c r="J11" s="55">
        <f t="shared" si="11"/>
        <v>1</v>
      </c>
      <c r="K11" s="55" t="str">
        <f t="shared" si="11"/>
        <v>BT_ci_MF</v>
      </c>
      <c r="L11" s="55">
        <f t="shared" ref="L11:M11" si="30">L10</f>
        <v>2</v>
      </c>
      <c r="M11" s="55" t="str">
        <f t="shared" si="30"/>
        <v>BT</v>
      </c>
      <c r="N11" s="55" t="str">
        <f t="shared" si="13"/>
        <v>ref</v>
      </c>
      <c r="O11" s="55">
        <f t="shared" si="14"/>
        <v>1978</v>
      </c>
      <c r="P11" s="55">
        <f t="shared" si="2"/>
        <v>1979</v>
      </c>
      <c r="Q11" s="55" t="str">
        <f t="shared" ref="Q11:Q48" si="31">Q8</f>
        <v>blé tendre</v>
      </c>
      <c r="R11" s="55" t="str">
        <f t="shared" si="15"/>
        <v>ok</v>
      </c>
      <c r="S11" s="50" t="str">
        <f t="shared" si="3"/>
        <v>781_1895-562_NGC25-1-2-BT-ref</v>
      </c>
      <c r="T11" s="50" t="str">
        <f>CONCATENATE(F11,"-",I11,"-",J11,"-",L11,"-",M11,"-",N11,"-",P11,"-",VLOOKUP(Q11,Liste_plantes!$A$2:$B$7,2,FALSE))</f>
        <v>781_1895-562_NGC25-1-2-BT-ref-1979-BT</v>
      </c>
      <c r="U11" s="86">
        <f t="shared" si="23"/>
        <v>28765</v>
      </c>
      <c r="V11" s="86" t="str">
        <f t="shared" si="4"/>
        <v>15/08/1979</v>
      </c>
      <c r="W11" s="53" t="str">
        <f t="shared" si="19"/>
        <v>OK</v>
      </c>
      <c r="X11" s="28">
        <f>U11-DATE($O11,1,1)+1</f>
        <v>275</v>
      </c>
      <c r="Y11" s="28">
        <f t="shared" si="16"/>
        <v>592</v>
      </c>
      <c r="Z11" s="20" t="str">
        <f t="shared" si="20"/>
        <v>snu_ini.xml</v>
      </c>
      <c r="AA11" s="50" t="str">
        <f t="shared" si="6"/>
        <v>330562_0.1574</v>
      </c>
      <c r="AB11" s="18" t="str">
        <f t="shared" si="25"/>
        <v>14050_ref_sta.xml</v>
      </c>
      <c r="AC11" s="18" t="str">
        <f t="shared" si="21"/>
        <v>14050.1978</v>
      </c>
      <c r="AD11" s="18" t="str">
        <f t="shared" si="9"/>
        <v>14050.1979</v>
      </c>
      <c r="AE11" s="20">
        <f t="shared" si="10"/>
        <v>2</v>
      </c>
      <c r="AF11" s="15">
        <v>1</v>
      </c>
      <c r="AG11" s="3">
        <v>0</v>
      </c>
      <c r="AH11" s="20" t="str">
        <f>VLOOKUP(Q11,Liste_plantes!$A$2:$C$7,3,FALSE)</f>
        <v>wheat_plt.xml</v>
      </c>
      <c r="AI11" s="20" t="str">
        <f>CONCATENATE(J11,"-",L11,"-",VLOOKUP(Q11,Liste_plantes!$A$2:$B$7,2,FALSE),"_tec.xml")</f>
        <v>1-2-BT_tec.xml</v>
      </c>
      <c r="AJ11" s="3" t="s">
        <v>16</v>
      </c>
      <c r="AK11" s="15" t="s">
        <v>16</v>
      </c>
      <c r="AL11" s="15" t="s">
        <v>16</v>
      </c>
      <c r="AM11" s="15" t="s">
        <v>16</v>
      </c>
    </row>
    <row r="12" spans="1:39" x14ac:dyDescent="0.3">
      <c r="A12" s="55" t="str">
        <f t="shared" si="0"/>
        <v>cnrm-cm5-aladin63</v>
      </c>
      <c r="B12" s="55" t="str">
        <f t="shared" si="0"/>
        <v>cca</v>
      </c>
      <c r="C12" s="55" t="str">
        <f t="shared" si="0"/>
        <v>8.5</v>
      </c>
      <c r="D12" s="55">
        <f t="shared" si="0"/>
        <v>1895</v>
      </c>
      <c r="E12" s="55">
        <f t="shared" si="0"/>
        <v>14050</v>
      </c>
      <c r="F12" s="55" t="str">
        <f t="shared" si="0"/>
        <v>781_1895</v>
      </c>
      <c r="G12" s="55">
        <f t="shared" si="0"/>
        <v>330562</v>
      </c>
      <c r="H12" s="55" t="str">
        <f t="shared" si="0"/>
        <v>0.1574</v>
      </c>
      <c r="I12" s="55" t="str">
        <f t="shared" si="26"/>
        <v>562_NGC25</v>
      </c>
      <c r="J12" s="55">
        <f t="shared" si="11"/>
        <v>1</v>
      </c>
      <c r="K12" s="55" t="str">
        <f t="shared" si="11"/>
        <v>BT_ci_MF</v>
      </c>
      <c r="L12" s="55">
        <f t="shared" ref="L12:M12" si="32">L11</f>
        <v>2</v>
      </c>
      <c r="M12" s="55" t="str">
        <f t="shared" si="32"/>
        <v>BT</v>
      </c>
      <c r="N12" s="55" t="str">
        <f t="shared" si="13"/>
        <v>ref</v>
      </c>
      <c r="O12" s="55">
        <f t="shared" si="14"/>
        <v>1979</v>
      </c>
      <c r="P12" s="55">
        <f t="shared" si="2"/>
        <v>1980</v>
      </c>
      <c r="Q12" s="55" t="str">
        <f t="shared" si="31"/>
        <v>ray grass d'Italie</v>
      </c>
      <c r="R12" s="55" t="str">
        <f t="shared" si="15"/>
        <v>ok</v>
      </c>
      <c r="S12" s="50" t="str">
        <f t="shared" si="3"/>
        <v>781_1895-562_NGC25-1-2-BT-ref</v>
      </c>
      <c r="T12" s="50" t="str">
        <f>CONCATENATE(F12,"-",I12,"-",J12,"-",L12,"-",M12,"-",N12,"-",P12,"-",VLOOKUP(Q12,Liste_plantes!$A$2:$B$7,2,FALSE))</f>
        <v>781_1895-562_NGC25-1-2-BT-ref-1980-rgi</v>
      </c>
      <c r="U12" s="86">
        <f t="shared" si="23"/>
        <v>29083</v>
      </c>
      <c r="V12" s="86" t="str">
        <f t="shared" si="4"/>
        <v>08/03/1980</v>
      </c>
      <c r="W12" s="53" t="str">
        <f t="shared" si="19"/>
        <v>OK</v>
      </c>
      <c r="X12" s="28">
        <f t="shared" si="16"/>
        <v>228</v>
      </c>
      <c r="Y12" s="28">
        <f t="shared" si="16"/>
        <v>433</v>
      </c>
      <c r="Z12" s="20" t="str">
        <f t="shared" si="20"/>
        <v>snu_ini.xml</v>
      </c>
      <c r="AA12" s="50" t="str">
        <f t="shared" si="6"/>
        <v>330562_0.1574</v>
      </c>
      <c r="AB12" s="18" t="str">
        <f t="shared" si="25"/>
        <v>14050_ref_sta.xml</v>
      </c>
      <c r="AC12" s="18" t="str">
        <f t="shared" si="21"/>
        <v>14050.1979</v>
      </c>
      <c r="AD12" s="18" t="str">
        <f t="shared" si="9"/>
        <v>14050.1980</v>
      </c>
      <c r="AE12" s="20">
        <f t="shared" si="10"/>
        <v>2</v>
      </c>
      <c r="AF12" s="15">
        <v>1</v>
      </c>
      <c r="AG12" s="3">
        <v>0</v>
      </c>
      <c r="AH12" s="20" t="str">
        <f>VLOOKUP(Q12,Liste_plantes!$A$2:$C$7,3,FALSE)</f>
        <v>ItalianRyegrass_CoverCrop_plt.xml</v>
      </c>
      <c r="AI12" s="20" t="str">
        <f>CONCATENATE(J12,"-",L12,"-",VLOOKUP(Q12,Liste_plantes!$A$2:$B$7,2,FALSE),"_tec.xml")</f>
        <v>1-2-rgi_tec.xml</v>
      </c>
      <c r="AJ12" s="3" t="s">
        <v>16</v>
      </c>
      <c r="AK12" s="15" t="s">
        <v>16</v>
      </c>
      <c r="AL12" s="15" t="s">
        <v>16</v>
      </c>
      <c r="AM12" s="15" t="s">
        <v>16</v>
      </c>
    </row>
    <row r="13" spans="1:39" x14ac:dyDescent="0.3">
      <c r="A13" s="55" t="str">
        <f t="shared" si="0"/>
        <v>cnrm-cm5-aladin63</v>
      </c>
      <c r="B13" s="55" t="str">
        <f t="shared" si="0"/>
        <v>cca</v>
      </c>
      <c r="C13" s="55" t="str">
        <f t="shared" si="0"/>
        <v>8.5</v>
      </c>
      <c r="D13" s="55">
        <f t="shared" si="0"/>
        <v>1895</v>
      </c>
      <c r="E13" s="55">
        <f t="shared" si="0"/>
        <v>14050</v>
      </c>
      <c r="F13" s="55" t="str">
        <f t="shared" si="0"/>
        <v>781_1895</v>
      </c>
      <c r="G13" s="55">
        <f t="shared" si="0"/>
        <v>330562</v>
      </c>
      <c r="H13" s="55" t="str">
        <f t="shared" si="0"/>
        <v>0.1574</v>
      </c>
      <c r="I13" s="55" t="str">
        <f t="shared" si="26"/>
        <v>562_NGC25</v>
      </c>
      <c r="J13" s="55">
        <f t="shared" si="11"/>
        <v>1</v>
      </c>
      <c r="K13" s="55" t="str">
        <f t="shared" si="11"/>
        <v>BT_ci_MF</v>
      </c>
      <c r="L13" s="55">
        <f t="shared" ref="L13:M13" si="33">L12</f>
        <v>2</v>
      </c>
      <c r="M13" s="55" t="str">
        <f t="shared" si="33"/>
        <v>BT</v>
      </c>
      <c r="N13" s="55" t="str">
        <f t="shared" si="13"/>
        <v>ref</v>
      </c>
      <c r="O13" s="55">
        <f t="shared" si="14"/>
        <v>1980</v>
      </c>
      <c r="P13" s="55">
        <f t="shared" si="2"/>
        <v>1980</v>
      </c>
      <c r="Q13" s="55" t="str">
        <f t="shared" si="31"/>
        <v>maïs fourrage</v>
      </c>
      <c r="R13" s="55" t="str">
        <f t="shared" si="15"/>
        <v>ok</v>
      </c>
      <c r="S13" s="50" t="str">
        <f t="shared" si="3"/>
        <v>781_1895-562_NGC25-1-2-BT-ref</v>
      </c>
      <c r="T13" s="50" t="str">
        <f>CONCATENATE(F13,"-",I13,"-",J13,"-",L13,"-",M13,"-",N13,"-",P13,"-",VLOOKUP(Q13,Liste_plantes!$A$2:$B$7,2,FALSE))</f>
        <v>781_1895-562_NGC25-1-2-BT-ref-1980-MF</v>
      </c>
      <c r="U13" s="86">
        <f t="shared" si="23"/>
        <v>29289</v>
      </c>
      <c r="V13" s="86" t="str">
        <f t="shared" si="4"/>
        <v>01/10/1980</v>
      </c>
      <c r="W13" s="53" t="str">
        <f t="shared" si="19"/>
        <v>OK</v>
      </c>
      <c r="X13" s="28">
        <f t="shared" si="16"/>
        <v>69</v>
      </c>
      <c r="Y13" s="28">
        <f t="shared" si="16"/>
        <v>275</v>
      </c>
      <c r="Z13" s="20" t="str">
        <f t="shared" si="20"/>
        <v>snu_ini.xml</v>
      </c>
      <c r="AA13" s="50" t="str">
        <f t="shared" si="6"/>
        <v>330562_0.1574</v>
      </c>
      <c r="AB13" s="18" t="str">
        <f t="shared" si="25"/>
        <v>14050_ref_sta.xml</v>
      </c>
      <c r="AC13" s="18" t="str">
        <f t="shared" si="21"/>
        <v>14050.1980</v>
      </c>
      <c r="AD13" s="18" t="str">
        <f t="shared" si="9"/>
        <v>14050.1980</v>
      </c>
      <c r="AE13" s="20">
        <f t="shared" si="10"/>
        <v>1</v>
      </c>
      <c r="AF13" s="15">
        <v>1</v>
      </c>
      <c r="AG13" s="3">
        <v>0</v>
      </c>
      <c r="AH13" s="20" t="str">
        <f>VLOOKUP(Q13,Liste_plantes!$A$2:$C$7,3,FALSE)</f>
        <v>corn_plt.xml</v>
      </c>
      <c r="AI13" s="20" t="str">
        <f>CONCATENATE(J13,"-",L13,"-",VLOOKUP(Q13,Liste_plantes!$A$2:$B$7,2,FALSE),"_tec.xml")</f>
        <v>1-2-MF_tec.xml</v>
      </c>
      <c r="AJ13" s="3" t="s">
        <v>16</v>
      </c>
      <c r="AK13" s="15" t="s">
        <v>16</v>
      </c>
      <c r="AL13" s="15" t="s">
        <v>16</v>
      </c>
      <c r="AM13" s="15" t="s">
        <v>16</v>
      </c>
    </row>
    <row r="14" spans="1:39" x14ac:dyDescent="0.3">
      <c r="A14" s="55" t="str">
        <f t="shared" si="0"/>
        <v>cnrm-cm5-aladin63</v>
      </c>
      <c r="B14" s="55" t="str">
        <f t="shared" si="0"/>
        <v>cca</v>
      </c>
      <c r="C14" s="55" t="str">
        <f t="shared" si="0"/>
        <v>8.5</v>
      </c>
      <c r="D14" s="55">
        <f t="shared" si="0"/>
        <v>1895</v>
      </c>
      <c r="E14" s="55">
        <f t="shared" si="0"/>
        <v>14050</v>
      </c>
      <c r="F14" s="55" t="str">
        <f t="shared" si="0"/>
        <v>781_1895</v>
      </c>
      <c r="G14" s="55">
        <f t="shared" si="0"/>
        <v>330562</v>
      </c>
      <c r="H14" s="55" t="str">
        <f t="shared" si="0"/>
        <v>0.1574</v>
      </c>
      <c r="I14" s="55" t="str">
        <f t="shared" si="26"/>
        <v>562_NGC25</v>
      </c>
      <c r="J14" s="55">
        <f t="shared" si="11"/>
        <v>1</v>
      </c>
      <c r="K14" s="55" t="str">
        <f t="shared" si="11"/>
        <v>BT_ci_MF</v>
      </c>
      <c r="L14" s="55">
        <f t="shared" ref="L14:M14" si="34">L13</f>
        <v>2</v>
      </c>
      <c r="M14" s="55" t="str">
        <f t="shared" si="34"/>
        <v>BT</v>
      </c>
      <c r="N14" s="55" t="str">
        <f t="shared" si="13"/>
        <v>ref</v>
      </c>
      <c r="O14" s="55">
        <f t="shared" si="14"/>
        <v>1980</v>
      </c>
      <c r="P14" s="55">
        <f t="shared" si="2"/>
        <v>1981</v>
      </c>
      <c r="Q14" s="55" t="str">
        <f t="shared" si="31"/>
        <v>blé tendre</v>
      </c>
      <c r="R14" s="55" t="str">
        <f t="shared" si="15"/>
        <v>ok</v>
      </c>
      <c r="S14" s="50" t="str">
        <f t="shared" si="3"/>
        <v>781_1895-562_NGC25-1-2-BT-ref</v>
      </c>
      <c r="T14" s="50" t="str">
        <f>CONCATENATE(F14,"-",I14,"-",J14,"-",L14,"-",M14,"-",N14,"-",P14,"-",VLOOKUP(Q14,Liste_plantes!$A$2:$B$7,2,FALSE))</f>
        <v>781_1895-562_NGC25-1-2-BT-ref-1981-BT</v>
      </c>
      <c r="U14" s="86">
        <f t="shared" si="23"/>
        <v>29496</v>
      </c>
      <c r="V14" s="86" t="str">
        <f t="shared" si="4"/>
        <v>15/08/1981</v>
      </c>
      <c r="W14" s="53" t="str">
        <f t="shared" si="19"/>
        <v>OK</v>
      </c>
      <c r="X14" s="28">
        <f t="shared" si="16"/>
        <v>276</v>
      </c>
      <c r="Y14" s="28">
        <f t="shared" si="16"/>
        <v>593</v>
      </c>
      <c r="Z14" s="20" t="str">
        <f t="shared" si="20"/>
        <v>snu_ini.xml</v>
      </c>
      <c r="AA14" s="50" t="str">
        <f t="shared" si="6"/>
        <v>330562_0.1574</v>
      </c>
      <c r="AB14" s="18" t="str">
        <f t="shared" si="25"/>
        <v>14050_ref_sta.xml</v>
      </c>
      <c r="AC14" s="18" t="str">
        <f t="shared" si="21"/>
        <v>14050.1980</v>
      </c>
      <c r="AD14" s="18" t="str">
        <f t="shared" si="9"/>
        <v>14050.1981</v>
      </c>
      <c r="AE14" s="20">
        <f t="shared" si="10"/>
        <v>2</v>
      </c>
      <c r="AF14" s="15">
        <v>1</v>
      </c>
      <c r="AG14" s="3">
        <v>0</v>
      </c>
      <c r="AH14" s="20" t="str">
        <f>VLOOKUP(Q14,Liste_plantes!$A$2:$C$7,3,FALSE)</f>
        <v>wheat_plt.xml</v>
      </c>
      <c r="AI14" s="20" t="str">
        <f>CONCATENATE(J14,"-",L14,"-",VLOOKUP(Q14,Liste_plantes!$A$2:$B$7,2,FALSE),"_tec.xml")</f>
        <v>1-2-BT_tec.xml</v>
      </c>
      <c r="AJ14" s="3" t="s">
        <v>16</v>
      </c>
      <c r="AK14" s="15" t="s">
        <v>16</v>
      </c>
      <c r="AL14" s="15" t="s">
        <v>16</v>
      </c>
      <c r="AM14" s="15" t="s">
        <v>16</v>
      </c>
    </row>
    <row r="15" spans="1:39" x14ac:dyDescent="0.3">
      <c r="A15" s="55" t="str">
        <f t="shared" si="0"/>
        <v>cnrm-cm5-aladin63</v>
      </c>
      <c r="B15" s="55" t="str">
        <f t="shared" si="0"/>
        <v>cca</v>
      </c>
      <c r="C15" s="55" t="str">
        <f t="shared" si="0"/>
        <v>8.5</v>
      </c>
      <c r="D15" s="55">
        <f t="shared" si="0"/>
        <v>1895</v>
      </c>
      <c r="E15" s="55">
        <f t="shared" si="0"/>
        <v>14050</v>
      </c>
      <c r="F15" s="55" t="str">
        <f t="shared" si="0"/>
        <v>781_1895</v>
      </c>
      <c r="G15" s="55">
        <f t="shared" si="0"/>
        <v>330562</v>
      </c>
      <c r="H15" s="55" t="str">
        <f t="shared" si="0"/>
        <v>0.1574</v>
      </c>
      <c r="I15" s="55" t="str">
        <f t="shared" si="26"/>
        <v>562_NGC25</v>
      </c>
      <c r="J15" s="55">
        <f t="shared" si="11"/>
        <v>1</v>
      </c>
      <c r="K15" s="55" t="str">
        <f t="shared" si="11"/>
        <v>BT_ci_MF</v>
      </c>
      <c r="L15" s="55">
        <f t="shared" ref="L15:M15" si="35">L14</f>
        <v>2</v>
      </c>
      <c r="M15" s="55" t="str">
        <f t="shared" si="35"/>
        <v>BT</v>
      </c>
      <c r="N15" s="55" t="str">
        <f t="shared" si="13"/>
        <v>ref</v>
      </c>
      <c r="O15" s="55">
        <f t="shared" si="14"/>
        <v>1981</v>
      </c>
      <c r="P15" s="55">
        <f t="shared" si="2"/>
        <v>1982</v>
      </c>
      <c r="Q15" s="55" t="str">
        <f t="shared" si="31"/>
        <v>ray grass d'Italie</v>
      </c>
      <c r="R15" s="55" t="str">
        <f t="shared" si="15"/>
        <v>ok</v>
      </c>
      <c r="S15" s="50" t="str">
        <f t="shared" si="3"/>
        <v>781_1895-562_NGC25-1-2-BT-ref</v>
      </c>
      <c r="T15" s="50" t="str">
        <f>CONCATENATE(F15,"-",I15,"-",J15,"-",L15,"-",M15,"-",N15,"-",P15,"-",VLOOKUP(Q15,Liste_plantes!$A$2:$B$7,2,FALSE))</f>
        <v>781_1895-562_NGC25-1-2-BT-ref-1982-rgi</v>
      </c>
      <c r="U15" s="86">
        <f t="shared" si="23"/>
        <v>29814</v>
      </c>
      <c r="V15" s="86" t="str">
        <f t="shared" si="4"/>
        <v>08/03/1982</v>
      </c>
      <c r="W15" s="53" t="str">
        <f t="shared" si="19"/>
        <v>OK</v>
      </c>
      <c r="X15" s="28">
        <f t="shared" si="16"/>
        <v>228</v>
      </c>
      <c r="Y15" s="28">
        <f t="shared" si="16"/>
        <v>432</v>
      </c>
      <c r="Z15" s="20" t="str">
        <f t="shared" si="20"/>
        <v>snu_ini.xml</v>
      </c>
      <c r="AA15" s="50" t="str">
        <f t="shared" si="6"/>
        <v>330562_0.1574</v>
      </c>
      <c r="AB15" s="18" t="str">
        <f t="shared" si="25"/>
        <v>14050_ref_sta.xml</v>
      </c>
      <c r="AC15" s="18" t="str">
        <f t="shared" si="21"/>
        <v>14050.1981</v>
      </c>
      <c r="AD15" s="18" t="str">
        <f t="shared" si="9"/>
        <v>14050.1982</v>
      </c>
      <c r="AE15" s="20">
        <f t="shared" si="10"/>
        <v>2</v>
      </c>
      <c r="AF15" s="15">
        <v>1</v>
      </c>
      <c r="AG15" s="3">
        <v>0</v>
      </c>
      <c r="AH15" s="20" t="str">
        <f>VLOOKUP(Q15,Liste_plantes!$A$2:$C$7,3,FALSE)</f>
        <v>ItalianRyegrass_CoverCrop_plt.xml</v>
      </c>
      <c r="AI15" s="20" t="str">
        <f>CONCATENATE(J15,"-",L15,"-",VLOOKUP(Q15,Liste_plantes!$A$2:$B$7,2,FALSE),"_tec.xml")</f>
        <v>1-2-rgi_tec.xml</v>
      </c>
      <c r="AJ15" s="3" t="s">
        <v>16</v>
      </c>
      <c r="AK15" s="15" t="s">
        <v>16</v>
      </c>
      <c r="AL15" s="15" t="s">
        <v>16</v>
      </c>
      <c r="AM15" s="15" t="s">
        <v>16</v>
      </c>
    </row>
    <row r="16" spans="1:39" x14ac:dyDescent="0.3">
      <c r="A16" s="55" t="str">
        <f t="shared" si="0"/>
        <v>cnrm-cm5-aladin63</v>
      </c>
      <c r="B16" s="55" t="str">
        <f t="shared" si="0"/>
        <v>cca</v>
      </c>
      <c r="C16" s="55" t="str">
        <f t="shared" si="0"/>
        <v>8.5</v>
      </c>
      <c r="D16" s="55">
        <f t="shared" si="0"/>
        <v>1895</v>
      </c>
      <c r="E16" s="55">
        <f t="shared" si="0"/>
        <v>14050</v>
      </c>
      <c r="F16" s="55" t="str">
        <f t="shared" si="0"/>
        <v>781_1895</v>
      </c>
      <c r="G16" s="55">
        <f t="shared" si="0"/>
        <v>330562</v>
      </c>
      <c r="H16" s="55" t="str">
        <f t="shared" si="0"/>
        <v>0.1574</v>
      </c>
      <c r="I16" s="55" t="str">
        <f t="shared" si="26"/>
        <v>562_NGC25</v>
      </c>
      <c r="J16" s="55">
        <f t="shared" si="11"/>
        <v>1</v>
      </c>
      <c r="K16" s="55" t="str">
        <f t="shared" si="11"/>
        <v>BT_ci_MF</v>
      </c>
      <c r="L16" s="55">
        <f t="shared" ref="L16:M16" si="36">L15</f>
        <v>2</v>
      </c>
      <c r="M16" s="55" t="str">
        <f t="shared" si="36"/>
        <v>BT</v>
      </c>
      <c r="N16" s="55" t="str">
        <f t="shared" si="13"/>
        <v>ref</v>
      </c>
      <c r="O16" s="55">
        <f t="shared" si="14"/>
        <v>1982</v>
      </c>
      <c r="P16" s="55">
        <f t="shared" si="2"/>
        <v>1982</v>
      </c>
      <c r="Q16" s="55" t="str">
        <f t="shared" si="31"/>
        <v>maïs fourrage</v>
      </c>
      <c r="R16" s="55" t="str">
        <f t="shared" si="15"/>
        <v>ok</v>
      </c>
      <c r="S16" s="50" t="str">
        <f t="shared" si="3"/>
        <v>781_1895-562_NGC25-1-2-BT-ref</v>
      </c>
      <c r="T16" s="50" t="str">
        <f>CONCATENATE(F16,"-",I16,"-",J16,"-",L16,"-",M16,"-",N16,"-",P16,"-",VLOOKUP(Q16,Liste_plantes!$A$2:$B$7,2,FALSE))</f>
        <v>781_1895-562_NGC25-1-2-BT-ref-1982-MF</v>
      </c>
      <c r="U16" s="86">
        <f t="shared" si="23"/>
        <v>30019</v>
      </c>
      <c r="V16" s="86" t="str">
        <f t="shared" si="4"/>
        <v>01/10/1982</v>
      </c>
      <c r="W16" s="53" t="str">
        <f t="shared" si="19"/>
        <v>OK</v>
      </c>
      <c r="X16" s="28">
        <f t="shared" si="16"/>
        <v>68</v>
      </c>
      <c r="Y16" s="28">
        <f t="shared" si="16"/>
        <v>274</v>
      </c>
      <c r="Z16" s="20" t="str">
        <f t="shared" si="20"/>
        <v>snu_ini.xml</v>
      </c>
      <c r="AA16" s="50" t="str">
        <f t="shared" si="6"/>
        <v>330562_0.1574</v>
      </c>
      <c r="AB16" s="18" t="str">
        <f t="shared" si="25"/>
        <v>14050_ref_sta.xml</v>
      </c>
      <c r="AC16" s="18" t="str">
        <f t="shared" si="21"/>
        <v>14050.1982</v>
      </c>
      <c r="AD16" s="18" t="str">
        <f t="shared" si="9"/>
        <v>14050.1982</v>
      </c>
      <c r="AE16" s="20">
        <f t="shared" si="10"/>
        <v>1</v>
      </c>
      <c r="AF16" s="15">
        <v>1</v>
      </c>
      <c r="AG16" s="3">
        <v>0</v>
      </c>
      <c r="AH16" s="20" t="str">
        <f>VLOOKUP(Q16,Liste_plantes!$A$2:$C$7,3,FALSE)</f>
        <v>corn_plt.xml</v>
      </c>
      <c r="AI16" s="20" t="str">
        <f>CONCATENATE(J16,"-",L16,"-",VLOOKUP(Q16,Liste_plantes!$A$2:$B$7,2,FALSE),"_tec.xml")</f>
        <v>1-2-MF_tec.xml</v>
      </c>
      <c r="AJ16" s="3" t="s">
        <v>16</v>
      </c>
      <c r="AK16" s="15" t="s">
        <v>16</v>
      </c>
      <c r="AL16" s="15" t="s">
        <v>16</v>
      </c>
      <c r="AM16" s="15" t="s">
        <v>16</v>
      </c>
    </row>
    <row r="17" spans="1:39" x14ac:dyDescent="0.3">
      <c r="A17" s="55" t="str">
        <f t="shared" si="0"/>
        <v>cnrm-cm5-aladin63</v>
      </c>
      <c r="B17" s="55" t="str">
        <f t="shared" si="0"/>
        <v>cca</v>
      </c>
      <c r="C17" s="55" t="str">
        <f t="shared" si="0"/>
        <v>8.5</v>
      </c>
      <c r="D17" s="55">
        <f t="shared" si="0"/>
        <v>1895</v>
      </c>
      <c r="E17" s="55">
        <f t="shared" si="0"/>
        <v>14050</v>
      </c>
      <c r="F17" s="55" t="str">
        <f t="shared" si="0"/>
        <v>781_1895</v>
      </c>
      <c r="G17" s="55">
        <f t="shared" si="0"/>
        <v>330562</v>
      </c>
      <c r="H17" s="55" t="str">
        <f t="shared" si="0"/>
        <v>0.1574</v>
      </c>
      <c r="I17" s="55" t="str">
        <f t="shared" si="26"/>
        <v>562_NGC25</v>
      </c>
      <c r="J17" s="55">
        <f t="shared" si="11"/>
        <v>1</v>
      </c>
      <c r="K17" s="55" t="str">
        <f t="shared" si="11"/>
        <v>BT_ci_MF</v>
      </c>
      <c r="L17" s="55">
        <f t="shared" ref="L17:M17" si="37">L16</f>
        <v>2</v>
      </c>
      <c r="M17" s="55" t="str">
        <f t="shared" si="37"/>
        <v>BT</v>
      </c>
      <c r="N17" s="55" t="str">
        <f t="shared" si="13"/>
        <v>ref</v>
      </c>
      <c r="O17" s="55">
        <f t="shared" si="14"/>
        <v>1982</v>
      </c>
      <c r="P17" s="55">
        <f t="shared" si="2"/>
        <v>1983</v>
      </c>
      <c r="Q17" s="55" t="str">
        <f t="shared" si="31"/>
        <v>blé tendre</v>
      </c>
      <c r="R17" s="55" t="str">
        <f t="shared" si="15"/>
        <v>ok</v>
      </c>
      <c r="S17" s="50" t="str">
        <f t="shared" si="3"/>
        <v>781_1895-562_NGC25-1-2-BT-ref</v>
      </c>
      <c r="T17" s="50" t="str">
        <f>CONCATENATE(F17,"-",I17,"-",J17,"-",L17,"-",M17,"-",N17,"-",P17,"-",VLOOKUP(Q17,Liste_plantes!$A$2:$B$7,2,FALSE))</f>
        <v>781_1895-562_NGC25-1-2-BT-ref-1983-BT</v>
      </c>
      <c r="U17" s="86">
        <f t="shared" si="23"/>
        <v>30226</v>
      </c>
      <c r="V17" s="86" t="str">
        <f t="shared" si="4"/>
        <v>15/08/1983</v>
      </c>
      <c r="W17" s="53" t="str">
        <f t="shared" si="19"/>
        <v>OK</v>
      </c>
      <c r="X17" s="28">
        <f t="shared" si="16"/>
        <v>275</v>
      </c>
      <c r="Y17" s="28">
        <f t="shared" si="16"/>
        <v>592</v>
      </c>
      <c r="Z17" s="20" t="str">
        <f t="shared" si="20"/>
        <v>snu_ini.xml</v>
      </c>
      <c r="AA17" s="50" t="str">
        <f t="shared" si="6"/>
        <v>330562_0.1574</v>
      </c>
      <c r="AB17" s="18" t="str">
        <f t="shared" si="25"/>
        <v>14050_ref_sta.xml</v>
      </c>
      <c r="AC17" s="18" t="str">
        <f t="shared" si="21"/>
        <v>14050.1982</v>
      </c>
      <c r="AD17" s="18" t="str">
        <f t="shared" si="9"/>
        <v>14050.1983</v>
      </c>
      <c r="AE17" s="20">
        <f t="shared" si="10"/>
        <v>2</v>
      </c>
      <c r="AF17" s="15">
        <v>1</v>
      </c>
      <c r="AG17" s="3">
        <v>0</v>
      </c>
      <c r="AH17" s="20" t="str">
        <f>VLOOKUP(Q17,Liste_plantes!$A$2:$C$7,3,FALSE)</f>
        <v>wheat_plt.xml</v>
      </c>
      <c r="AI17" s="20" t="str">
        <f>CONCATENATE(J17,"-",L17,"-",VLOOKUP(Q17,Liste_plantes!$A$2:$B$7,2,FALSE),"_tec.xml")</f>
        <v>1-2-BT_tec.xml</v>
      </c>
      <c r="AJ17" s="3" t="s">
        <v>16</v>
      </c>
      <c r="AK17" s="15" t="s">
        <v>16</v>
      </c>
      <c r="AL17" s="15" t="s">
        <v>16</v>
      </c>
      <c r="AM17" s="15" t="s">
        <v>16</v>
      </c>
    </row>
    <row r="18" spans="1:39" x14ac:dyDescent="0.3">
      <c r="A18" s="55" t="str">
        <f t="shared" si="0"/>
        <v>cnrm-cm5-aladin63</v>
      </c>
      <c r="B18" s="55" t="str">
        <f t="shared" si="0"/>
        <v>cca</v>
      </c>
      <c r="C18" s="55" t="str">
        <f t="shared" si="0"/>
        <v>8.5</v>
      </c>
      <c r="D18" s="55">
        <f t="shared" si="0"/>
        <v>1895</v>
      </c>
      <c r="E18" s="55">
        <f t="shared" si="0"/>
        <v>14050</v>
      </c>
      <c r="F18" s="55" t="str">
        <f t="shared" si="0"/>
        <v>781_1895</v>
      </c>
      <c r="G18" s="55">
        <f t="shared" si="0"/>
        <v>330562</v>
      </c>
      <c r="H18" s="55" t="str">
        <f t="shared" si="0"/>
        <v>0.1574</v>
      </c>
      <c r="I18" s="55" t="str">
        <f t="shared" si="26"/>
        <v>562_NGC25</v>
      </c>
      <c r="J18" s="55">
        <f t="shared" si="11"/>
        <v>1</v>
      </c>
      <c r="K18" s="55" t="str">
        <f t="shared" si="11"/>
        <v>BT_ci_MF</v>
      </c>
      <c r="L18" s="55">
        <f t="shared" ref="L18:M18" si="38">L17</f>
        <v>2</v>
      </c>
      <c r="M18" s="55" t="str">
        <f t="shared" si="38"/>
        <v>BT</v>
      </c>
      <c r="N18" s="55" t="str">
        <f t="shared" si="13"/>
        <v>ref</v>
      </c>
      <c r="O18" s="55">
        <f t="shared" si="14"/>
        <v>1983</v>
      </c>
      <c r="P18" s="55">
        <f t="shared" si="2"/>
        <v>1984</v>
      </c>
      <c r="Q18" s="55" t="str">
        <f t="shared" si="31"/>
        <v>ray grass d'Italie</v>
      </c>
      <c r="R18" s="55" t="str">
        <f t="shared" si="15"/>
        <v>ok</v>
      </c>
      <c r="S18" s="50" t="str">
        <f t="shared" si="3"/>
        <v>781_1895-562_NGC25-1-2-BT-ref</v>
      </c>
      <c r="T18" s="50" t="str">
        <f>CONCATENATE(F18,"-",I18,"-",J18,"-",L18,"-",M18,"-",N18,"-",P18,"-",VLOOKUP(Q18,Liste_plantes!$A$2:$B$7,2,FALSE))</f>
        <v>781_1895-562_NGC25-1-2-BT-ref-1984-rgi</v>
      </c>
      <c r="U18" s="86">
        <f t="shared" si="23"/>
        <v>30544</v>
      </c>
      <c r="V18" s="86" t="str">
        <f t="shared" si="4"/>
        <v>08/03/1984</v>
      </c>
      <c r="W18" s="53" t="str">
        <f t="shared" si="19"/>
        <v>OK</v>
      </c>
      <c r="X18" s="28">
        <f t="shared" ref="X18:Y35" si="39">U18-DATE($O18,1,1)+1</f>
        <v>228</v>
      </c>
      <c r="Y18" s="28">
        <f t="shared" si="39"/>
        <v>433</v>
      </c>
      <c r="Z18" s="20" t="str">
        <f t="shared" si="20"/>
        <v>snu_ini.xml</v>
      </c>
      <c r="AA18" s="50" t="str">
        <f t="shared" si="6"/>
        <v>330562_0.1574</v>
      </c>
      <c r="AB18" s="18" t="str">
        <f t="shared" si="25"/>
        <v>14050_ref_sta.xml</v>
      </c>
      <c r="AC18" s="18" t="str">
        <f t="shared" si="21"/>
        <v>14050.1983</v>
      </c>
      <c r="AD18" s="18" t="str">
        <f t="shared" si="9"/>
        <v>14050.1984</v>
      </c>
      <c r="AE18" s="20">
        <f t="shared" si="10"/>
        <v>2</v>
      </c>
      <c r="AF18" s="15">
        <v>1</v>
      </c>
      <c r="AG18" s="3">
        <v>0</v>
      </c>
      <c r="AH18" s="20" t="str">
        <f>VLOOKUP(Q18,Liste_plantes!$A$2:$C$7,3,FALSE)</f>
        <v>ItalianRyegrass_CoverCrop_plt.xml</v>
      </c>
      <c r="AI18" s="20" t="str">
        <f>CONCATENATE(J18,"-",L18,"-",VLOOKUP(Q18,Liste_plantes!$A$2:$B$7,2,FALSE),"_tec.xml")</f>
        <v>1-2-rgi_tec.xml</v>
      </c>
      <c r="AJ18" s="3" t="s">
        <v>16</v>
      </c>
      <c r="AK18" s="15" t="s">
        <v>16</v>
      </c>
      <c r="AL18" s="15" t="s">
        <v>16</v>
      </c>
      <c r="AM18" s="15" t="s">
        <v>16</v>
      </c>
    </row>
    <row r="19" spans="1:39" x14ac:dyDescent="0.3">
      <c r="A19" s="55" t="str">
        <f t="shared" ref="A19:A48" si="40">A18</f>
        <v>cnrm-cm5-aladin63</v>
      </c>
      <c r="B19" s="55" t="str">
        <f t="shared" ref="B19:B48" si="41">B18</f>
        <v>cca</v>
      </c>
      <c r="C19" s="55" t="str">
        <f t="shared" ref="C19:C48" si="42">C18</f>
        <v>8.5</v>
      </c>
      <c r="D19" s="55">
        <f t="shared" ref="D19:D48" si="43">D18</f>
        <v>1895</v>
      </c>
      <c r="E19" s="55">
        <f t="shared" ref="E19:E48" si="44">E18</f>
        <v>14050</v>
      </c>
      <c r="F19" s="55" t="str">
        <f t="shared" ref="F19:F48" si="45">F18</f>
        <v>781_1895</v>
      </c>
      <c r="G19" s="55">
        <f t="shared" ref="G19:G48" si="46">G18</f>
        <v>330562</v>
      </c>
      <c r="H19" s="55" t="str">
        <f t="shared" ref="H19:H48" si="47">H18</f>
        <v>0.1574</v>
      </c>
      <c r="I19" s="55" t="str">
        <f t="shared" si="26"/>
        <v>562_NGC25</v>
      </c>
      <c r="J19" s="55">
        <f t="shared" si="11"/>
        <v>1</v>
      </c>
      <c r="K19" s="55" t="str">
        <f t="shared" si="11"/>
        <v>BT_ci_MF</v>
      </c>
      <c r="L19" s="55">
        <f t="shared" ref="L19:M19" si="48">L18</f>
        <v>2</v>
      </c>
      <c r="M19" s="55" t="str">
        <f t="shared" si="48"/>
        <v>BT</v>
      </c>
      <c r="N19" s="55" t="str">
        <f t="shared" si="13"/>
        <v>ref</v>
      </c>
      <c r="O19" s="55">
        <f t="shared" si="14"/>
        <v>1984</v>
      </c>
      <c r="P19" s="55">
        <f t="shared" si="2"/>
        <v>1984</v>
      </c>
      <c r="Q19" s="55" t="str">
        <f t="shared" si="31"/>
        <v>maïs fourrage</v>
      </c>
      <c r="R19" s="55" t="str">
        <f t="shared" si="15"/>
        <v>ok</v>
      </c>
      <c r="S19" s="50" t="str">
        <f t="shared" si="3"/>
        <v>781_1895-562_NGC25-1-2-BT-ref</v>
      </c>
      <c r="T19" s="50" t="str">
        <f>CONCATENATE(F19,"-",I19,"-",J19,"-",L19,"-",M19,"-",N19,"-",P19,"-",VLOOKUP(Q19,Liste_plantes!$A$2:$B$7,2,FALSE))</f>
        <v>781_1895-562_NGC25-1-2-BT-ref-1984-MF</v>
      </c>
      <c r="U19" s="86">
        <f t="shared" si="23"/>
        <v>30750</v>
      </c>
      <c r="V19" s="86" t="str">
        <f t="shared" si="4"/>
        <v>01/10/1984</v>
      </c>
      <c r="W19" s="53" t="str">
        <f t="shared" si="19"/>
        <v>OK</v>
      </c>
      <c r="X19" s="28">
        <f t="shared" si="39"/>
        <v>69</v>
      </c>
      <c r="Y19" s="28">
        <f t="shared" si="39"/>
        <v>275</v>
      </c>
      <c r="Z19" s="20" t="str">
        <f t="shared" si="20"/>
        <v>snu_ini.xml</v>
      </c>
      <c r="AA19" s="50" t="str">
        <f t="shared" si="6"/>
        <v>330562_0.1574</v>
      </c>
      <c r="AB19" s="18" t="str">
        <f t="shared" si="25"/>
        <v>14050_ref_sta.xml</v>
      </c>
      <c r="AC19" s="18" t="str">
        <f t="shared" si="21"/>
        <v>14050.1984</v>
      </c>
      <c r="AD19" s="18" t="str">
        <f t="shared" si="9"/>
        <v>14050.1984</v>
      </c>
      <c r="AE19" s="20">
        <f t="shared" si="10"/>
        <v>1</v>
      </c>
      <c r="AF19" s="15">
        <v>1</v>
      </c>
      <c r="AG19" s="3">
        <v>0</v>
      </c>
      <c r="AH19" s="20" t="str">
        <f>VLOOKUP(Q19,Liste_plantes!$A$2:$C$7,3,FALSE)</f>
        <v>corn_plt.xml</v>
      </c>
      <c r="AI19" s="20" t="str">
        <f>CONCATENATE(J19,"-",L19,"-",VLOOKUP(Q19,Liste_plantes!$A$2:$B$7,2,FALSE),"_tec.xml")</f>
        <v>1-2-MF_tec.xml</v>
      </c>
      <c r="AJ19" s="3" t="s">
        <v>16</v>
      </c>
      <c r="AK19" s="15" t="s">
        <v>16</v>
      </c>
      <c r="AL19" s="15" t="s">
        <v>16</v>
      </c>
      <c r="AM19" s="15" t="s">
        <v>16</v>
      </c>
    </row>
    <row r="20" spans="1:39" x14ac:dyDescent="0.3">
      <c r="A20" s="55" t="str">
        <f t="shared" si="40"/>
        <v>cnrm-cm5-aladin63</v>
      </c>
      <c r="B20" s="55" t="str">
        <f t="shared" si="41"/>
        <v>cca</v>
      </c>
      <c r="C20" s="55" t="str">
        <f t="shared" si="42"/>
        <v>8.5</v>
      </c>
      <c r="D20" s="55">
        <f t="shared" si="43"/>
        <v>1895</v>
      </c>
      <c r="E20" s="55">
        <f t="shared" si="44"/>
        <v>14050</v>
      </c>
      <c r="F20" s="55" t="str">
        <f t="shared" si="45"/>
        <v>781_1895</v>
      </c>
      <c r="G20" s="55">
        <f t="shared" si="46"/>
        <v>330562</v>
      </c>
      <c r="H20" s="55" t="str">
        <f t="shared" si="47"/>
        <v>0.1574</v>
      </c>
      <c r="I20" s="55" t="str">
        <f t="shared" si="26"/>
        <v>562_NGC25</v>
      </c>
      <c r="J20" s="55">
        <f t="shared" si="11"/>
        <v>1</v>
      </c>
      <c r="K20" s="55" t="str">
        <f t="shared" si="11"/>
        <v>BT_ci_MF</v>
      </c>
      <c r="L20" s="55">
        <f t="shared" ref="L20:M20" si="49">L19</f>
        <v>2</v>
      </c>
      <c r="M20" s="55" t="str">
        <f t="shared" si="49"/>
        <v>BT</v>
      </c>
      <c r="N20" s="55" t="str">
        <f t="shared" si="13"/>
        <v>ref</v>
      </c>
      <c r="O20" s="55">
        <f t="shared" si="14"/>
        <v>1984</v>
      </c>
      <c r="P20" s="55">
        <f t="shared" si="2"/>
        <v>1985</v>
      </c>
      <c r="Q20" s="55" t="str">
        <f t="shared" si="31"/>
        <v>blé tendre</v>
      </c>
      <c r="R20" s="55" t="str">
        <f t="shared" si="15"/>
        <v>ok</v>
      </c>
      <c r="S20" s="50" t="str">
        <f t="shared" si="3"/>
        <v>781_1895-562_NGC25-1-2-BT-ref</v>
      </c>
      <c r="T20" s="50" t="str">
        <f>CONCATENATE(F20,"-",I20,"-",J20,"-",L20,"-",M20,"-",N20,"-",P20,"-",VLOOKUP(Q20,Liste_plantes!$A$2:$B$7,2,FALSE))</f>
        <v>781_1895-562_NGC25-1-2-BT-ref-1985-BT</v>
      </c>
      <c r="U20" s="86">
        <f t="shared" si="23"/>
        <v>30957</v>
      </c>
      <c r="V20" s="86" t="str">
        <f t="shared" si="4"/>
        <v>15/08/1985</v>
      </c>
      <c r="W20" s="53" t="str">
        <f t="shared" si="19"/>
        <v>OK</v>
      </c>
      <c r="X20" s="28">
        <f t="shared" si="39"/>
        <v>276</v>
      </c>
      <c r="Y20" s="28">
        <f t="shared" si="39"/>
        <v>593</v>
      </c>
      <c r="Z20" s="20" t="str">
        <f t="shared" si="20"/>
        <v>snu_ini.xml</v>
      </c>
      <c r="AA20" s="50" t="str">
        <f t="shared" si="6"/>
        <v>330562_0.1574</v>
      </c>
      <c r="AB20" s="18" t="str">
        <f t="shared" si="25"/>
        <v>14050_ref_sta.xml</v>
      </c>
      <c r="AC20" s="18" t="str">
        <f t="shared" si="21"/>
        <v>14050.1984</v>
      </c>
      <c r="AD20" s="18" t="str">
        <f t="shared" si="9"/>
        <v>14050.1985</v>
      </c>
      <c r="AE20" s="20">
        <f t="shared" si="10"/>
        <v>2</v>
      </c>
      <c r="AF20" s="15">
        <v>1</v>
      </c>
      <c r="AG20" s="3">
        <v>0</v>
      </c>
      <c r="AH20" s="20" t="str">
        <f>VLOOKUP(Q20,Liste_plantes!$A$2:$C$7,3,FALSE)</f>
        <v>wheat_plt.xml</v>
      </c>
      <c r="AI20" s="20" t="str">
        <f>CONCATENATE(J20,"-",L20,"-",VLOOKUP(Q20,Liste_plantes!$A$2:$B$7,2,FALSE),"_tec.xml")</f>
        <v>1-2-BT_tec.xml</v>
      </c>
      <c r="AJ20" s="3" t="s">
        <v>16</v>
      </c>
      <c r="AK20" s="15" t="s">
        <v>16</v>
      </c>
      <c r="AL20" s="15" t="s">
        <v>16</v>
      </c>
      <c r="AM20" s="15" t="s">
        <v>16</v>
      </c>
    </row>
    <row r="21" spans="1:39" x14ac:dyDescent="0.3">
      <c r="A21" s="55" t="str">
        <f t="shared" si="40"/>
        <v>cnrm-cm5-aladin63</v>
      </c>
      <c r="B21" s="55" t="str">
        <f t="shared" si="41"/>
        <v>cca</v>
      </c>
      <c r="C21" s="55" t="str">
        <f t="shared" si="42"/>
        <v>8.5</v>
      </c>
      <c r="D21" s="55">
        <f t="shared" si="43"/>
        <v>1895</v>
      </c>
      <c r="E21" s="55">
        <f t="shared" si="44"/>
        <v>14050</v>
      </c>
      <c r="F21" s="55" t="str">
        <f t="shared" si="45"/>
        <v>781_1895</v>
      </c>
      <c r="G21" s="55">
        <f t="shared" si="46"/>
        <v>330562</v>
      </c>
      <c r="H21" s="55" t="str">
        <f t="shared" si="47"/>
        <v>0.1574</v>
      </c>
      <c r="I21" s="55" t="str">
        <f t="shared" si="26"/>
        <v>562_NGC25</v>
      </c>
      <c r="J21" s="55">
        <f t="shared" si="11"/>
        <v>1</v>
      </c>
      <c r="K21" s="55" t="str">
        <f t="shared" si="11"/>
        <v>BT_ci_MF</v>
      </c>
      <c r="L21" s="55">
        <f t="shared" ref="L21:M21" si="50">L20</f>
        <v>2</v>
      </c>
      <c r="M21" s="55" t="str">
        <f t="shared" si="50"/>
        <v>BT</v>
      </c>
      <c r="N21" s="55" t="str">
        <f t="shared" si="13"/>
        <v>ref</v>
      </c>
      <c r="O21" s="55">
        <f t="shared" si="14"/>
        <v>1985</v>
      </c>
      <c r="P21" s="55">
        <f t="shared" si="2"/>
        <v>1986</v>
      </c>
      <c r="Q21" s="55" t="str">
        <f t="shared" si="31"/>
        <v>ray grass d'Italie</v>
      </c>
      <c r="R21" s="55" t="str">
        <f t="shared" si="15"/>
        <v>ok</v>
      </c>
      <c r="S21" s="50" t="str">
        <f t="shared" si="3"/>
        <v>781_1895-562_NGC25-1-2-BT-ref</v>
      </c>
      <c r="T21" s="50" t="str">
        <f>CONCATENATE(F21,"-",I21,"-",J21,"-",L21,"-",M21,"-",N21,"-",P21,"-",VLOOKUP(Q21,Liste_plantes!$A$2:$B$7,2,FALSE))</f>
        <v>781_1895-562_NGC25-1-2-BT-ref-1986-rgi</v>
      </c>
      <c r="U21" s="86">
        <f t="shared" si="23"/>
        <v>31275</v>
      </c>
      <c r="V21" s="86" t="str">
        <f t="shared" si="4"/>
        <v>08/03/1986</v>
      </c>
      <c r="W21" s="53" t="str">
        <f t="shared" si="19"/>
        <v>OK</v>
      </c>
      <c r="X21" s="28">
        <f t="shared" si="39"/>
        <v>228</v>
      </c>
      <c r="Y21" s="28">
        <f t="shared" si="39"/>
        <v>432</v>
      </c>
      <c r="Z21" s="20" t="str">
        <f t="shared" si="20"/>
        <v>snu_ini.xml</v>
      </c>
      <c r="AA21" s="50" t="str">
        <f t="shared" si="6"/>
        <v>330562_0.1574</v>
      </c>
      <c r="AB21" s="18" t="str">
        <f t="shared" si="25"/>
        <v>14050_ref_sta.xml</v>
      </c>
      <c r="AC21" s="18" t="str">
        <f t="shared" si="21"/>
        <v>14050.1985</v>
      </c>
      <c r="AD21" s="18" t="str">
        <f t="shared" si="9"/>
        <v>14050.1986</v>
      </c>
      <c r="AE21" s="20">
        <f t="shared" si="10"/>
        <v>2</v>
      </c>
      <c r="AF21" s="15">
        <v>1</v>
      </c>
      <c r="AG21" s="3">
        <v>0</v>
      </c>
      <c r="AH21" s="20" t="str">
        <f>VLOOKUP(Q21,Liste_plantes!$A$2:$C$7,3,FALSE)</f>
        <v>ItalianRyegrass_CoverCrop_plt.xml</v>
      </c>
      <c r="AI21" s="20" t="str">
        <f>CONCATENATE(J21,"-",L21,"-",VLOOKUP(Q21,Liste_plantes!$A$2:$B$7,2,FALSE),"_tec.xml")</f>
        <v>1-2-rgi_tec.xml</v>
      </c>
      <c r="AJ21" s="3" t="s">
        <v>16</v>
      </c>
      <c r="AK21" s="15" t="s">
        <v>16</v>
      </c>
      <c r="AL21" s="15" t="s">
        <v>16</v>
      </c>
      <c r="AM21" s="15" t="s">
        <v>16</v>
      </c>
    </row>
    <row r="22" spans="1:39" x14ac:dyDescent="0.3">
      <c r="A22" s="55" t="str">
        <f t="shared" si="40"/>
        <v>cnrm-cm5-aladin63</v>
      </c>
      <c r="B22" s="55" t="str">
        <f t="shared" si="41"/>
        <v>cca</v>
      </c>
      <c r="C22" s="55" t="str">
        <f t="shared" si="42"/>
        <v>8.5</v>
      </c>
      <c r="D22" s="55">
        <f t="shared" si="43"/>
        <v>1895</v>
      </c>
      <c r="E22" s="55">
        <f t="shared" si="44"/>
        <v>14050</v>
      </c>
      <c r="F22" s="55" t="str">
        <f t="shared" si="45"/>
        <v>781_1895</v>
      </c>
      <c r="G22" s="55">
        <f t="shared" si="46"/>
        <v>330562</v>
      </c>
      <c r="H22" s="55" t="str">
        <f t="shared" si="47"/>
        <v>0.1574</v>
      </c>
      <c r="I22" s="55" t="str">
        <f t="shared" si="26"/>
        <v>562_NGC25</v>
      </c>
      <c r="J22" s="55">
        <f t="shared" si="11"/>
        <v>1</v>
      </c>
      <c r="K22" s="55" t="str">
        <f t="shared" si="11"/>
        <v>BT_ci_MF</v>
      </c>
      <c r="L22" s="55">
        <f t="shared" ref="L22:M22" si="51">L21</f>
        <v>2</v>
      </c>
      <c r="M22" s="55" t="str">
        <f t="shared" si="51"/>
        <v>BT</v>
      </c>
      <c r="N22" s="55" t="str">
        <f t="shared" si="13"/>
        <v>ref</v>
      </c>
      <c r="O22" s="55">
        <f t="shared" si="14"/>
        <v>1986</v>
      </c>
      <c r="P22" s="55">
        <f t="shared" si="2"/>
        <v>1986</v>
      </c>
      <c r="Q22" s="55" t="str">
        <f t="shared" si="31"/>
        <v>maïs fourrage</v>
      </c>
      <c r="R22" s="55" t="str">
        <f t="shared" si="15"/>
        <v>ok</v>
      </c>
      <c r="S22" s="50" t="str">
        <f t="shared" si="3"/>
        <v>781_1895-562_NGC25-1-2-BT-ref</v>
      </c>
      <c r="T22" s="50" t="str">
        <f>CONCATENATE(F22,"-",I22,"-",J22,"-",L22,"-",M22,"-",N22,"-",P22,"-",VLOOKUP(Q22,Liste_plantes!$A$2:$B$7,2,FALSE))</f>
        <v>781_1895-562_NGC25-1-2-BT-ref-1986-MF</v>
      </c>
      <c r="U22" s="86">
        <f t="shared" si="23"/>
        <v>31480</v>
      </c>
      <c r="V22" s="86" t="str">
        <f t="shared" si="4"/>
        <v>01/10/1986</v>
      </c>
      <c r="W22" s="53" t="str">
        <f t="shared" si="19"/>
        <v>OK</v>
      </c>
      <c r="X22" s="28">
        <f t="shared" si="39"/>
        <v>68</v>
      </c>
      <c r="Y22" s="28">
        <f t="shared" si="39"/>
        <v>274</v>
      </c>
      <c r="Z22" s="20" t="str">
        <f t="shared" si="20"/>
        <v>snu_ini.xml</v>
      </c>
      <c r="AA22" s="50" t="str">
        <f t="shared" si="6"/>
        <v>330562_0.1574</v>
      </c>
      <c r="AB22" s="18" t="str">
        <f t="shared" si="25"/>
        <v>14050_ref_sta.xml</v>
      </c>
      <c r="AC22" s="18" t="str">
        <f t="shared" si="21"/>
        <v>14050.1986</v>
      </c>
      <c r="AD22" s="18" t="str">
        <f t="shared" si="9"/>
        <v>14050.1986</v>
      </c>
      <c r="AE22" s="20">
        <f t="shared" si="10"/>
        <v>1</v>
      </c>
      <c r="AF22" s="15">
        <v>1</v>
      </c>
      <c r="AG22" s="3">
        <v>0</v>
      </c>
      <c r="AH22" s="20" t="str">
        <f>VLOOKUP(Q22,Liste_plantes!$A$2:$C$7,3,FALSE)</f>
        <v>corn_plt.xml</v>
      </c>
      <c r="AI22" s="20" t="str">
        <f>CONCATENATE(J22,"-",L22,"-",VLOOKUP(Q22,Liste_plantes!$A$2:$B$7,2,FALSE),"_tec.xml")</f>
        <v>1-2-MF_tec.xml</v>
      </c>
      <c r="AJ22" s="3" t="s">
        <v>16</v>
      </c>
      <c r="AK22" s="15" t="s">
        <v>16</v>
      </c>
      <c r="AL22" s="15" t="s">
        <v>16</v>
      </c>
      <c r="AM22" s="15" t="s">
        <v>16</v>
      </c>
    </row>
    <row r="23" spans="1:39" x14ac:dyDescent="0.3">
      <c r="A23" s="55" t="str">
        <f t="shared" si="40"/>
        <v>cnrm-cm5-aladin63</v>
      </c>
      <c r="B23" s="55" t="str">
        <f t="shared" si="41"/>
        <v>cca</v>
      </c>
      <c r="C23" s="55" t="str">
        <f t="shared" si="42"/>
        <v>8.5</v>
      </c>
      <c r="D23" s="55">
        <f t="shared" si="43"/>
        <v>1895</v>
      </c>
      <c r="E23" s="55">
        <f t="shared" si="44"/>
        <v>14050</v>
      </c>
      <c r="F23" s="55" t="str">
        <f t="shared" si="45"/>
        <v>781_1895</v>
      </c>
      <c r="G23" s="55">
        <f t="shared" si="46"/>
        <v>330562</v>
      </c>
      <c r="H23" s="55" t="str">
        <f t="shared" si="47"/>
        <v>0.1574</v>
      </c>
      <c r="I23" s="55" t="str">
        <f t="shared" si="26"/>
        <v>562_NGC25</v>
      </c>
      <c r="J23" s="55">
        <f t="shared" si="11"/>
        <v>1</v>
      </c>
      <c r="K23" s="55" t="str">
        <f t="shared" si="11"/>
        <v>BT_ci_MF</v>
      </c>
      <c r="L23" s="55">
        <f t="shared" ref="L23:M23" si="52">L22</f>
        <v>2</v>
      </c>
      <c r="M23" s="55" t="str">
        <f t="shared" si="52"/>
        <v>BT</v>
      </c>
      <c r="N23" s="55" t="str">
        <f t="shared" si="13"/>
        <v>ref</v>
      </c>
      <c r="O23" s="55">
        <f t="shared" si="14"/>
        <v>1986</v>
      </c>
      <c r="P23" s="55">
        <f t="shared" si="2"/>
        <v>1987</v>
      </c>
      <c r="Q23" s="55" t="str">
        <f t="shared" si="31"/>
        <v>blé tendre</v>
      </c>
      <c r="R23" s="55" t="str">
        <f t="shared" si="15"/>
        <v>ok</v>
      </c>
      <c r="S23" s="50" t="str">
        <f t="shared" si="3"/>
        <v>781_1895-562_NGC25-1-2-BT-ref</v>
      </c>
      <c r="T23" s="50" t="str">
        <f>CONCATENATE(F23,"-",I23,"-",J23,"-",L23,"-",M23,"-",N23,"-",P23,"-",VLOOKUP(Q23,Liste_plantes!$A$2:$B$7,2,FALSE))</f>
        <v>781_1895-562_NGC25-1-2-BT-ref-1987-BT</v>
      </c>
      <c r="U23" s="86">
        <f t="shared" si="23"/>
        <v>31687</v>
      </c>
      <c r="V23" s="86" t="str">
        <f t="shared" si="4"/>
        <v>15/08/1987</v>
      </c>
      <c r="W23" s="53" t="str">
        <f t="shared" si="19"/>
        <v>OK</v>
      </c>
      <c r="X23" s="28">
        <f t="shared" si="39"/>
        <v>275</v>
      </c>
      <c r="Y23" s="28">
        <f t="shared" si="39"/>
        <v>592</v>
      </c>
      <c r="Z23" s="20" t="str">
        <f t="shared" si="20"/>
        <v>snu_ini.xml</v>
      </c>
      <c r="AA23" s="50" t="str">
        <f t="shared" si="6"/>
        <v>330562_0.1574</v>
      </c>
      <c r="AB23" s="18" t="str">
        <f t="shared" si="25"/>
        <v>14050_ref_sta.xml</v>
      </c>
      <c r="AC23" s="18" t="str">
        <f t="shared" si="21"/>
        <v>14050.1986</v>
      </c>
      <c r="AD23" s="18" t="str">
        <f t="shared" si="9"/>
        <v>14050.1987</v>
      </c>
      <c r="AE23" s="20">
        <f t="shared" si="10"/>
        <v>2</v>
      </c>
      <c r="AF23" s="15">
        <v>1</v>
      </c>
      <c r="AG23" s="3">
        <v>0</v>
      </c>
      <c r="AH23" s="20" t="str">
        <f>VLOOKUP(Q23,Liste_plantes!$A$2:$C$7,3,FALSE)</f>
        <v>wheat_plt.xml</v>
      </c>
      <c r="AI23" s="20" t="str">
        <f>CONCATENATE(J23,"-",L23,"-",VLOOKUP(Q23,Liste_plantes!$A$2:$B$7,2,FALSE),"_tec.xml")</f>
        <v>1-2-BT_tec.xml</v>
      </c>
      <c r="AJ23" s="3" t="s">
        <v>16</v>
      </c>
      <c r="AK23" s="15" t="s">
        <v>16</v>
      </c>
      <c r="AL23" s="15" t="s">
        <v>16</v>
      </c>
      <c r="AM23" s="15" t="s">
        <v>16</v>
      </c>
    </row>
    <row r="24" spans="1:39" x14ac:dyDescent="0.3">
      <c r="A24" s="55" t="str">
        <f t="shared" si="40"/>
        <v>cnrm-cm5-aladin63</v>
      </c>
      <c r="B24" s="55" t="str">
        <f t="shared" si="41"/>
        <v>cca</v>
      </c>
      <c r="C24" s="55" t="str">
        <f t="shared" si="42"/>
        <v>8.5</v>
      </c>
      <c r="D24" s="55">
        <f t="shared" si="43"/>
        <v>1895</v>
      </c>
      <c r="E24" s="55">
        <f t="shared" si="44"/>
        <v>14050</v>
      </c>
      <c r="F24" s="55" t="str">
        <f t="shared" si="45"/>
        <v>781_1895</v>
      </c>
      <c r="G24" s="55">
        <f t="shared" si="46"/>
        <v>330562</v>
      </c>
      <c r="H24" s="55" t="str">
        <f t="shared" si="47"/>
        <v>0.1574</v>
      </c>
      <c r="I24" s="55" t="str">
        <f t="shared" si="26"/>
        <v>562_NGC25</v>
      </c>
      <c r="J24" s="55">
        <f t="shared" si="11"/>
        <v>1</v>
      </c>
      <c r="K24" s="55" t="str">
        <f t="shared" si="11"/>
        <v>BT_ci_MF</v>
      </c>
      <c r="L24" s="55">
        <f t="shared" ref="L24:M24" si="53">L23</f>
        <v>2</v>
      </c>
      <c r="M24" s="55" t="str">
        <f t="shared" si="53"/>
        <v>BT</v>
      </c>
      <c r="N24" s="55" t="str">
        <f t="shared" si="13"/>
        <v>ref</v>
      </c>
      <c r="O24" s="55">
        <f t="shared" si="14"/>
        <v>1987</v>
      </c>
      <c r="P24" s="55">
        <f t="shared" si="2"/>
        <v>1988</v>
      </c>
      <c r="Q24" s="55" t="str">
        <f t="shared" si="31"/>
        <v>ray grass d'Italie</v>
      </c>
      <c r="R24" s="55" t="str">
        <f t="shared" si="15"/>
        <v>ok</v>
      </c>
      <c r="S24" s="50" t="str">
        <f t="shared" si="3"/>
        <v>781_1895-562_NGC25-1-2-BT-ref</v>
      </c>
      <c r="T24" s="50" t="str">
        <f>CONCATENATE(F24,"-",I24,"-",J24,"-",L24,"-",M24,"-",N24,"-",P24,"-",VLOOKUP(Q24,Liste_plantes!$A$2:$B$7,2,FALSE))</f>
        <v>781_1895-562_NGC25-1-2-BT-ref-1988-rgi</v>
      </c>
      <c r="U24" s="86">
        <f t="shared" si="23"/>
        <v>32005</v>
      </c>
      <c r="V24" s="86" t="str">
        <f t="shared" si="4"/>
        <v>08/03/1988</v>
      </c>
      <c r="W24" s="53" t="str">
        <f t="shared" si="19"/>
        <v>OK</v>
      </c>
      <c r="X24" s="28">
        <f t="shared" si="39"/>
        <v>228</v>
      </c>
      <c r="Y24" s="28">
        <f t="shared" si="39"/>
        <v>433</v>
      </c>
      <c r="Z24" s="20" t="str">
        <f t="shared" si="20"/>
        <v>snu_ini.xml</v>
      </c>
      <c r="AA24" s="50" t="str">
        <f t="shared" si="6"/>
        <v>330562_0.1574</v>
      </c>
      <c r="AB24" s="18" t="str">
        <f t="shared" si="25"/>
        <v>14050_ref_sta.xml</v>
      </c>
      <c r="AC24" s="18" t="str">
        <f t="shared" si="21"/>
        <v>14050.1987</v>
      </c>
      <c r="AD24" s="18" t="str">
        <f t="shared" si="9"/>
        <v>14050.1988</v>
      </c>
      <c r="AE24" s="20">
        <f t="shared" si="10"/>
        <v>2</v>
      </c>
      <c r="AF24" s="15">
        <v>1</v>
      </c>
      <c r="AG24" s="3">
        <v>0</v>
      </c>
      <c r="AH24" s="20" t="str">
        <f>VLOOKUP(Q24,Liste_plantes!$A$2:$C$7,3,FALSE)</f>
        <v>ItalianRyegrass_CoverCrop_plt.xml</v>
      </c>
      <c r="AI24" s="20" t="str">
        <f>CONCATENATE(J24,"-",L24,"-",VLOOKUP(Q24,Liste_plantes!$A$2:$B$7,2,FALSE),"_tec.xml")</f>
        <v>1-2-rgi_tec.xml</v>
      </c>
      <c r="AJ24" s="3" t="s">
        <v>16</v>
      </c>
      <c r="AK24" s="15" t="s">
        <v>16</v>
      </c>
      <c r="AL24" s="15" t="s">
        <v>16</v>
      </c>
      <c r="AM24" s="15" t="s">
        <v>16</v>
      </c>
    </row>
    <row r="25" spans="1:39" x14ac:dyDescent="0.3">
      <c r="A25" s="55" t="str">
        <f t="shared" si="40"/>
        <v>cnrm-cm5-aladin63</v>
      </c>
      <c r="B25" s="55" t="str">
        <f t="shared" si="41"/>
        <v>cca</v>
      </c>
      <c r="C25" s="55" t="str">
        <f t="shared" si="42"/>
        <v>8.5</v>
      </c>
      <c r="D25" s="55">
        <f t="shared" si="43"/>
        <v>1895</v>
      </c>
      <c r="E25" s="55">
        <f t="shared" si="44"/>
        <v>14050</v>
      </c>
      <c r="F25" s="55" t="str">
        <f t="shared" si="45"/>
        <v>781_1895</v>
      </c>
      <c r="G25" s="55">
        <f t="shared" si="46"/>
        <v>330562</v>
      </c>
      <c r="H25" s="55" t="str">
        <f t="shared" si="47"/>
        <v>0.1574</v>
      </c>
      <c r="I25" s="55" t="str">
        <f t="shared" si="26"/>
        <v>562_NGC25</v>
      </c>
      <c r="J25" s="55">
        <f t="shared" si="11"/>
        <v>1</v>
      </c>
      <c r="K25" s="55" t="str">
        <f t="shared" si="11"/>
        <v>BT_ci_MF</v>
      </c>
      <c r="L25" s="55">
        <f t="shared" ref="L25:M25" si="54">L24</f>
        <v>2</v>
      </c>
      <c r="M25" s="55" t="str">
        <f t="shared" si="54"/>
        <v>BT</v>
      </c>
      <c r="N25" s="55" t="str">
        <f t="shared" si="13"/>
        <v>ref</v>
      </c>
      <c r="O25" s="55">
        <f t="shared" si="14"/>
        <v>1988</v>
      </c>
      <c r="P25" s="55">
        <f t="shared" si="2"/>
        <v>1988</v>
      </c>
      <c r="Q25" s="55" t="str">
        <f t="shared" si="31"/>
        <v>maïs fourrage</v>
      </c>
      <c r="R25" s="55" t="str">
        <f t="shared" si="15"/>
        <v>ok</v>
      </c>
      <c r="S25" s="50" t="str">
        <f t="shared" si="3"/>
        <v>781_1895-562_NGC25-1-2-BT-ref</v>
      </c>
      <c r="T25" s="50" t="str">
        <f>CONCATENATE(F25,"-",I25,"-",J25,"-",L25,"-",M25,"-",N25,"-",P25,"-",VLOOKUP(Q25,Liste_plantes!$A$2:$B$7,2,FALSE))</f>
        <v>781_1895-562_NGC25-1-2-BT-ref-1988-MF</v>
      </c>
      <c r="U25" s="86">
        <f t="shared" si="23"/>
        <v>32211</v>
      </c>
      <c r="V25" s="86" t="str">
        <f t="shared" si="4"/>
        <v>01/10/1988</v>
      </c>
      <c r="W25" s="53" t="str">
        <f t="shared" si="19"/>
        <v>OK</v>
      </c>
      <c r="X25" s="28">
        <f t="shared" si="39"/>
        <v>69</v>
      </c>
      <c r="Y25" s="28">
        <f t="shared" si="39"/>
        <v>275</v>
      </c>
      <c r="Z25" s="20" t="str">
        <f t="shared" si="20"/>
        <v>snu_ini.xml</v>
      </c>
      <c r="AA25" s="50" t="str">
        <f t="shared" si="6"/>
        <v>330562_0.1574</v>
      </c>
      <c r="AB25" s="18" t="str">
        <f t="shared" si="25"/>
        <v>14050_ref_sta.xml</v>
      </c>
      <c r="AC25" s="18" t="str">
        <f t="shared" si="21"/>
        <v>14050.1988</v>
      </c>
      <c r="AD25" s="18" t="str">
        <f t="shared" si="9"/>
        <v>14050.1988</v>
      </c>
      <c r="AE25" s="20">
        <f t="shared" si="10"/>
        <v>1</v>
      </c>
      <c r="AF25" s="15">
        <v>1</v>
      </c>
      <c r="AG25" s="3">
        <v>0</v>
      </c>
      <c r="AH25" s="20" t="str">
        <f>VLOOKUP(Q25,Liste_plantes!$A$2:$C$7,3,FALSE)</f>
        <v>corn_plt.xml</v>
      </c>
      <c r="AI25" s="20" t="str">
        <f>CONCATENATE(J25,"-",L25,"-",VLOOKUP(Q25,Liste_plantes!$A$2:$B$7,2,FALSE),"_tec.xml")</f>
        <v>1-2-MF_tec.xml</v>
      </c>
      <c r="AJ25" s="3" t="s">
        <v>16</v>
      </c>
      <c r="AK25" s="15" t="s">
        <v>16</v>
      </c>
      <c r="AL25" s="15" t="s">
        <v>16</v>
      </c>
      <c r="AM25" s="15" t="s">
        <v>16</v>
      </c>
    </row>
    <row r="26" spans="1:39" x14ac:dyDescent="0.3">
      <c r="A26" s="55" t="str">
        <f t="shared" si="40"/>
        <v>cnrm-cm5-aladin63</v>
      </c>
      <c r="B26" s="55" t="str">
        <f t="shared" si="41"/>
        <v>cca</v>
      </c>
      <c r="C26" s="55" t="str">
        <f t="shared" si="42"/>
        <v>8.5</v>
      </c>
      <c r="D26" s="55">
        <f t="shared" si="43"/>
        <v>1895</v>
      </c>
      <c r="E26" s="55">
        <f t="shared" si="44"/>
        <v>14050</v>
      </c>
      <c r="F26" s="55" t="str">
        <f t="shared" si="45"/>
        <v>781_1895</v>
      </c>
      <c r="G26" s="55">
        <f t="shared" si="46"/>
        <v>330562</v>
      </c>
      <c r="H26" s="55" t="str">
        <f t="shared" si="47"/>
        <v>0.1574</v>
      </c>
      <c r="I26" s="55" t="str">
        <f t="shared" si="26"/>
        <v>562_NGC25</v>
      </c>
      <c r="J26" s="55">
        <f t="shared" si="11"/>
        <v>1</v>
      </c>
      <c r="K26" s="55" t="str">
        <f t="shared" si="11"/>
        <v>BT_ci_MF</v>
      </c>
      <c r="L26" s="55">
        <f t="shared" ref="L26:M26" si="55">L25</f>
        <v>2</v>
      </c>
      <c r="M26" s="55" t="str">
        <f t="shared" si="55"/>
        <v>BT</v>
      </c>
      <c r="N26" s="55" t="str">
        <f t="shared" si="13"/>
        <v>ref</v>
      </c>
      <c r="O26" s="55">
        <f t="shared" si="14"/>
        <v>1988</v>
      </c>
      <c r="P26" s="55">
        <f t="shared" si="2"/>
        <v>1989</v>
      </c>
      <c r="Q26" s="55" t="str">
        <f t="shared" si="31"/>
        <v>blé tendre</v>
      </c>
      <c r="R26" s="55" t="str">
        <f t="shared" si="15"/>
        <v>ok</v>
      </c>
      <c r="S26" s="50" t="str">
        <f t="shared" si="3"/>
        <v>781_1895-562_NGC25-1-2-BT-ref</v>
      </c>
      <c r="T26" s="50" t="str">
        <f>CONCATENATE(F26,"-",I26,"-",J26,"-",L26,"-",M26,"-",N26,"-",P26,"-",VLOOKUP(Q26,Liste_plantes!$A$2:$B$7,2,FALSE))</f>
        <v>781_1895-562_NGC25-1-2-BT-ref-1989-BT</v>
      </c>
      <c r="U26" s="86">
        <f t="shared" si="23"/>
        <v>32418</v>
      </c>
      <c r="V26" s="86" t="str">
        <f t="shared" si="4"/>
        <v>15/08/1989</v>
      </c>
      <c r="W26" s="53" t="str">
        <f t="shared" si="19"/>
        <v>OK</v>
      </c>
      <c r="X26" s="28">
        <f t="shared" si="39"/>
        <v>276</v>
      </c>
      <c r="Y26" s="28">
        <f t="shared" si="39"/>
        <v>593</v>
      </c>
      <c r="Z26" s="20" t="str">
        <f t="shared" si="20"/>
        <v>snu_ini.xml</v>
      </c>
      <c r="AA26" s="50" t="str">
        <f t="shared" si="6"/>
        <v>330562_0.1574</v>
      </c>
      <c r="AB26" s="18" t="str">
        <f t="shared" si="25"/>
        <v>14050_ref_sta.xml</v>
      </c>
      <c r="AC26" s="18" t="str">
        <f t="shared" si="21"/>
        <v>14050.1988</v>
      </c>
      <c r="AD26" s="18" t="str">
        <f t="shared" si="9"/>
        <v>14050.1989</v>
      </c>
      <c r="AE26" s="20">
        <f t="shared" si="10"/>
        <v>2</v>
      </c>
      <c r="AF26" s="15">
        <v>1</v>
      </c>
      <c r="AG26" s="3">
        <v>0</v>
      </c>
      <c r="AH26" s="20" t="str">
        <f>VLOOKUP(Q26,Liste_plantes!$A$2:$C$7,3,FALSE)</f>
        <v>wheat_plt.xml</v>
      </c>
      <c r="AI26" s="20" t="str">
        <f>CONCATENATE(J26,"-",L26,"-",VLOOKUP(Q26,Liste_plantes!$A$2:$B$7,2,FALSE),"_tec.xml")</f>
        <v>1-2-BT_tec.xml</v>
      </c>
      <c r="AJ26" s="3" t="s">
        <v>16</v>
      </c>
      <c r="AK26" s="15" t="s">
        <v>16</v>
      </c>
      <c r="AL26" s="15" t="s">
        <v>16</v>
      </c>
      <c r="AM26" s="15" t="s">
        <v>16</v>
      </c>
    </row>
    <row r="27" spans="1:39" x14ac:dyDescent="0.3">
      <c r="A27" s="55" t="str">
        <f t="shared" si="40"/>
        <v>cnrm-cm5-aladin63</v>
      </c>
      <c r="B27" s="55" t="str">
        <f t="shared" si="41"/>
        <v>cca</v>
      </c>
      <c r="C27" s="55" t="str">
        <f t="shared" si="42"/>
        <v>8.5</v>
      </c>
      <c r="D27" s="55">
        <f t="shared" si="43"/>
        <v>1895</v>
      </c>
      <c r="E27" s="55">
        <f t="shared" si="44"/>
        <v>14050</v>
      </c>
      <c r="F27" s="55" t="str">
        <f t="shared" si="45"/>
        <v>781_1895</v>
      </c>
      <c r="G27" s="55">
        <f t="shared" si="46"/>
        <v>330562</v>
      </c>
      <c r="H27" s="55" t="str">
        <f t="shared" si="47"/>
        <v>0.1574</v>
      </c>
      <c r="I27" s="55" t="str">
        <f t="shared" si="26"/>
        <v>562_NGC25</v>
      </c>
      <c r="J27" s="55">
        <f t="shared" si="11"/>
        <v>1</v>
      </c>
      <c r="K27" s="55" t="str">
        <f t="shared" si="11"/>
        <v>BT_ci_MF</v>
      </c>
      <c r="L27" s="55">
        <f t="shared" ref="L27:M27" si="56">L26</f>
        <v>2</v>
      </c>
      <c r="M27" s="55" t="str">
        <f t="shared" si="56"/>
        <v>BT</v>
      </c>
      <c r="N27" s="55" t="str">
        <f t="shared" si="13"/>
        <v>ref</v>
      </c>
      <c r="O27" s="55">
        <f t="shared" si="14"/>
        <v>1989</v>
      </c>
      <c r="P27" s="55">
        <f t="shared" si="2"/>
        <v>1990</v>
      </c>
      <c r="Q27" s="55" t="str">
        <f t="shared" si="31"/>
        <v>ray grass d'Italie</v>
      </c>
      <c r="R27" s="55" t="str">
        <f t="shared" si="15"/>
        <v>ok</v>
      </c>
      <c r="S27" s="50" t="str">
        <f t="shared" si="3"/>
        <v>781_1895-562_NGC25-1-2-BT-ref</v>
      </c>
      <c r="T27" s="50" t="str">
        <f>CONCATENATE(F27,"-",I27,"-",J27,"-",L27,"-",M27,"-",N27,"-",P27,"-",VLOOKUP(Q27,Liste_plantes!$A$2:$B$7,2,FALSE))</f>
        <v>781_1895-562_NGC25-1-2-BT-ref-1990-rgi</v>
      </c>
      <c r="U27" s="86">
        <f t="shared" si="23"/>
        <v>32736</v>
      </c>
      <c r="V27" s="86" t="str">
        <f t="shared" si="4"/>
        <v>08/03/1990</v>
      </c>
      <c r="W27" s="53" t="str">
        <f t="shared" si="19"/>
        <v>OK</v>
      </c>
      <c r="X27" s="28">
        <f t="shared" si="39"/>
        <v>228</v>
      </c>
      <c r="Y27" s="28">
        <f t="shared" si="39"/>
        <v>432</v>
      </c>
      <c r="Z27" s="20" t="str">
        <f t="shared" si="20"/>
        <v>snu_ini.xml</v>
      </c>
      <c r="AA27" s="50" t="str">
        <f t="shared" si="6"/>
        <v>330562_0.1574</v>
      </c>
      <c r="AB27" s="18" t="str">
        <f t="shared" si="25"/>
        <v>14050_ref_sta.xml</v>
      </c>
      <c r="AC27" s="18" t="str">
        <f t="shared" si="21"/>
        <v>14050.1989</v>
      </c>
      <c r="AD27" s="18" t="str">
        <f t="shared" si="9"/>
        <v>14050.1990</v>
      </c>
      <c r="AE27" s="20">
        <f t="shared" si="10"/>
        <v>2</v>
      </c>
      <c r="AF27" s="15">
        <v>1</v>
      </c>
      <c r="AG27" s="3">
        <v>0</v>
      </c>
      <c r="AH27" s="20" t="str">
        <f>VLOOKUP(Q27,Liste_plantes!$A$2:$C$7,3,FALSE)</f>
        <v>ItalianRyegrass_CoverCrop_plt.xml</v>
      </c>
      <c r="AI27" s="20" t="str">
        <f>CONCATENATE(J27,"-",L27,"-",VLOOKUP(Q27,Liste_plantes!$A$2:$B$7,2,FALSE),"_tec.xml")</f>
        <v>1-2-rgi_tec.xml</v>
      </c>
      <c r="AJ27" s="3" t="s">
        <v>16</v>
      </c>
      <c r="AK27" s="15" t="s">
        <v>16</v>
      </c>
      <c r="AL27" s="15" t="s">
        <v>16</v>
      </c>
      <c r="AM27" s="15" t="s">
        <v>16</v>
      </c>
    </row>
    <row r="28" spans="1:39" x14ac:dyDescent="0.3">
      <c r="A28" s="55" t="str">
        <f t="shared" si="40"/>
        <v>cnrm-cm5-aladin63</v>
      </c>
      <c r="B28" s="55" t="str">
        <f t="shared" si="41"/>
        <v>cca</v>
      </c>
      <c r="C28" s="55" t="str">
        <f t="shared" si="42"/>
        <v>8.5</v>
      </c>
      <c r="D28" s="55">
        <f t="shared" si="43"/>
        <v>1895</v>
      </c>
      <c r="E28" s="55">
        <f t="shared" si="44"/>
        <v>14050</v>
      </c>
      <c r="F28" s="55" t="str">
        <f t="shared" si="45"/>
        <v>781_1895</v>
      </c>
      <c r="G28" s="55">
        <f t="shared" si="46"/>
        <v>330562</v>
      </c>
      <c r="H28" s="55" t="str">
        <f t="shared" si="47"/>
        <v>0.1574</v>
      </c>
      <c r="I28" s="55" t="str">
        <f t="shared" si="26"/>
        <v>562_NGC25</v>
      </c>
      <c r="J28" s="55">
        <f t="shared" si="11"/>
        <v>1</v>
      </c>
      <c r="K28" s="55" t="str">
        <f t="shared" si="11"/>
        <v>BT_ci_MF</v>
      </c>
      <c r="L28" s="55">
        <f t="shared" ref="L28:M28" si="57">L27</f>
        <v>2</v>
      </c>
      <c r="M28" s="55" t="str">
        <f t="shared" si="57"/>
        <v>BT</v>
      </c>
      <c r="N28" s="55" t="str">
        <f t="shared" si="13"/>
        <v>ref</v>
      </c>
      <c r="O28" s="55">
        <f t="shared" si="14"/>
        <v>1990</v>
      </c>
      <c r="P28" s="55">
        <f t="shared" si="2"/>
        <v>1990</v>
      </c>
      <c r="Q28" s="55" t="str">
        <f t="shared" si="31"/>
        <v>maïs fourrage</v>
      </c>
      <c r="R28" s="55" t="str">
        <f t="shared" si="15"/>
        <v>ok</v>
      </c>
      <c r="S28" s="50" t="str">
        <f t="shared" si="3"/>
        <v>781_1895-562_NGC25-1-2-BT-ref</v>
      </c>
      <c r="T28" s="50" t="str">
        <f>CONCATENATE(F28,"-",I28,"-",J28,"-",L28,"-",M28,"-",N28,"-",P28,"-",VLOOKUP(Q28,Liste_plantes!$A$2:$B$7,2,FALSE))</f>
        <v>781_1895-562_NGC25-1-2-BT-ref-1990-MF</v>
      </c>
      <c r="U28" s="86">
        <f t="shared" si="23"/>
        <v>32941</v>
      </c>
      <c r="V28" s="86" t="str">
        <f t="shared" si="4"/>
        <v>01/10/1990</v>
      </c>
      <c r="W28" s="53" t="str">
        <f t="shared" si="19"/>
        <v>OK</v>
      </c>
      <c r="X28" s="28">
        <f t="shared" si="39"/>
        <v>68</v>
      </c>
      <c r="Y28" s="28">
        <f t="shared" si="39"/>
        <v>274</v>
      </c>
      <c r="Z28" s="20" t="str">
        <f t="shared" si="20"/>
        <v>snu_ini.xml</v>
      </c>
      <c r="AA28" s="50" t="str">
        <f t="shared" si="6"/>
        <v>330562_0.1574</v>
      </c>
      <c r="AB28" s="18" t="str">
        <f t="shared" si="25"/>
        <v>14050_ref_sta.xml</v>
      </c>
      <c r="AC28" s="18" t="str">
        <f t="shared" si="21"/>
        <v>14050.1990</v>
      </c>
      <c r="AD28" s="18" t="str">
        <f t="shared" si="9"/>
        <v>14050.1990</v>
      </c>
      <c r="AE28" s="20">
        <f t="shared" si="10"/>
        <v>1</v>
      </c>
      <c r="AF28" s="15">
        <v>1</v>
      </c>
      <c r="AG28" s="3">
        <v>0</v>
      </c>
      <c r="AH28" s="20" t="str">
        <f>VLOOKUP(Q28,Liste_plantes!$A$2:$C$7,3,FALSE)</f>
        <v>corn_plt.xml</v>
      </c>
      <c r="AI28" s="20" t="str">
        <f>CONCATENATE(J28,"-",L28,"-",VLOOKUP(Q28,Liste_plantes!$A$2:$B$7,2,FALSE),"_tec.xml")</f>
        <v>1-2-MF_tec.xml</v>
      </c>
      <c r="AJ28" s="3" t="s">
        <v>16</v>
      </c>
      <c r="AK28" s="15" t="s">
        <v>16</v>
      </c>
      <c r="AL28" s="15" t="s">
        <v>16</v>
      </c>
      <c r="AM28" s="15" t="s">
        <v>16</v>
      </c>
    </row>
    <row r="29" spans="1:39" x14ac:dyDescent="0.3">
      <c r="A29" s="55" t="str">
        <f t="shared" si="40"/>
        <v>cnrm-cm5-aladin63</v>
      </c>
      <c r="B29" s="55" t="str">
        <f t="shared" si="41"/>
        <v>cca</v>
      </c>
      <c r="C29" s="55" t="str">
        <f t="shared" si="42"/>
        <v>8.5</v>
      </c>
      <c r="D29" s="55">
        <f t="shared" si="43"/>
        <v>1895</v>
      </c>
      <c r="E29" s="55">
        <f t="shared" si="44"/>
        <v>14050</v>
      </c>
      <c r="F29" s="55" t="str">
        <f t="shared" si="45"/>
        <v>781_1895</v>
      </c>
      <c r="G29" s="55">
        <f t="shared" si="46"/>
        <v>330562</v>
      </c>
      <c r="H29" s="55" t="str">
        <f t="shared" si="47"/>
        <v>0.1574</v>
      </c>
      <c r="I29" s="55" t="str">
        <f t="shared" si="26"/>
        <v>562_NGC25</v>
      </c>
      <c r="J29" s="55">
        <f t="shared" si="11"/>
        <v>1</v>
      </c>
      <c r="K29" s="55" t="str">
        <f t="shared" si="11"/>
        <v>BT_ci_MF</v>
      </c>
      <c r="L29" s="55">
        <f t="shared" ref="L29:M29" si="58">L28</f>
        <v>2</v>
      </c>
      <c r="M29" s="55" t="str">
        <f t="shared" si="58"/>
        <v>BT</v>
      </c>
      <c r="N29" s="55" t="str">
        <f t="shared" si="13"/>
        <v>ref</v>
      </c>
      <c r="O29" s="55">
        <f t="shared" si="14"/>
        <v>1990</v>
      </c>
      <c r="P29" s="55">
        <f t="shared" si="2"/>
        <v>1991</v>
      </c>
      <c r="Q29" s="55" t="str">
        <f t="shared" si="31"/>
        <v>blé tendre</v>
      </c>
      <c r="R29" s="55" t="str">
        <f t="shared" si="15"/>
        <v>ok</v>
      </c>
      <c r="S29" s="50" t="str">
        <f t="shared" si="3"/>
        <v>781_1895-562_NGC25-1-2-BT-ref</v>
      </c>
      <c r="T29" s="50" t="str">
        <f>CONCATENATE(F29,"-",I29,"-",J29,"-",L29,"-",M29,"-",N29,"-",P29,"-",VLOOKUP(Q29,Liste_plantes!$A$2:$B$7,2,FALSE))</f>
        <v>781_1895-562_NGC25-1-2-BT-ref-1991-BT</v>
      </c>
      <c r="U29" s="86">
        <f t="shared" si="23"/>
        <v>33148</v>
      </c>
      <c r="V29" s="86" t="str">
        <f t="shared" si="4"/>
        <v>15/08/1991</v>
      </c>
      <c r="W29" s="53" t="str">
        <f t="shared" si="19"/>
        <v>OK</v>
      </c>
      <c r="X29" s="28">
        <f t="shared" si="39"/>
        <v>275</v>
      </c>
      <c r="Y29" s="28">
        <f t="shared" si="39"/>
        <v>592</v>
      </c>
      <c r="Z29" s="20" t="str">
        <f t="shared" si="20"/>
        <v>snu_ini.xml</v>
      </c>
      <c r="AA29" s="50" t="str">
        <f t="shared" si="6"/>
        <v>330562_0.1574</v>
      </c>
      <c r="AB29" s="18" t="str">
        <f t="shared" si="25"/>
        <v>14050_ref_sta.xml</v>
      </c>
      <c r="AC29" s="18" t="str">
        <f t="shared" si="21"/>
        <v>14050.1990</v>
      </c>
      <c r="AD29" s="18" t="str">
        <f t="shared" si="9"/>
        <v>14050.1991</v>
      </c>
      <c r="AE29" s="20">
        <f t="shared" si="10"/>
        <v>2</v>
      </c>
      <c r="AF29" s="15">
        <v>1</v>
      </c>
      <c r="AG29" s="3">
        <v>0</v>
      </c>
      <c r="AH29" s="20" t="str">
        <f>VLOOKUP(Q29,Liste_plantes!$A$2:$C$7,3,FALSE)</f>
        <v>wheat_plt.xml</v>
      </c>
      <c r="AI29" s="20" t="str">
        <f>CONCATENATE(J29,"-",L29,"-",VLOOKUP(Q29,Liste_plantes!$A$2:$B$7,2,FALSE),"_tec.xml")</f>
        <v>1-2-BT_tec.xml</v>
      </c>
      <c r="AJ29" s="3" t="s">
        <v>16</v>
      </c>
      <c r="AK29" s="15" t="s">
        <v>16</v>
      </c>
      <c r="AL29" s="15" t="s">
        <v>16</v>
      </c>
      <c r="AM29" s="15" t="s">
        <v>16</v>
      </c>
    </row>
    <row r="30" spans="1:39" x14ac:dyDescent="0.3">
      <c r="A30" s="55" t="str">
        <f t="shared" si="40"/>
        <v>cnrm-cm5-aladin63</v>
      </c>
      <c r="B30" s="55" t="str">
        <f t="shared" si="41"/>
        <v>cca</v>
      </c>
      <c r="C30" s="55" t="str">
        <f t="shared" si="42"/>
        <v>8.5</v>
      </c>
      <c r="D30" s="55">
        <f t="shared" si="43"/>
        <v>1895</v>
      </c>
      <c r="E30" s="55">
        <f t="shared" si="44"/>
        <v>14050</v>
      </c>
      <c r="F30" s="55" t="str">
        <f t="shared" si="45"/>
        <v>781_1895</v>
      </c>
      <c r="G30" s="55">
        <f t="shared" si="46"/>
        <v>330562</v>
      </c>
      <c r="H30" s="55" t="str">
        <f t="shared" si="47"/>
        <v>0.1574</v>
      </c>
      <c r="I30" s="55" t="str">
        <f t="shared" si="26"/>
        <v>562_NGC25</v>
      </c>
      <c r="J30" s="55">
        <f t="shared" si="11"/>
        <v>1</v>
      </c>
      <c r="K30" s="55" t="str">
        <f t="shared" si="11"/>
        <v>BT_ci_MF</v>
      </c>
      <c r="L30" s="55">
        <f t="shared" ref="L30:M30" si="59">L29</f>
        <v>2</v>
      </c>
      <c r="M30" s="55" t="str">
        <f t="shared" si="59"/>
        <v>BT</v>
      </c>
      <c r="N30" s="55" t="str">
        <f t="shared" si="13"/>
        <v>ref</v>
      </c>
      <c r="O30" s="55">
        <f>IF(Q29="maïs fourrage",O29,O29+1)</f>
        <v>1991</v>
      </c>
      <c r="P30" s="55">
        <f t="shared" si="2"/>
        <v>1992</v>
      </c>
      <c r="Q30" s="55" t="str">
        <f t="shared" si="31"/>
        <v>ray grass d'Italie</v>
      </c>
      <c r="R30" s="55" t="str">
        <f t="shared" si="15"/>
        <v>ok</v>
      </c>
      <c r="S30" s="50" t="str">
        <f t="shared" si="3"/>
        <v>781_1895-562_NGC25-1-2-BT-ref</v>
      </c>
      <c r="T30" s="50" t="str">
        <f>CONCATENATE(F30,"-",I30,"-",J30,"-",L30,"-",M30,"-",N30,"-",P30,"-",VLOOKUP(Q30,Liste_plantes!$A$2:$B$7,2,FALSE))</f>
        <v>781_1895-562_NGC25-1-2-BT-ref-1992-rgi</v>
      </c>
      <c r="U30" s="86">
        <f t="shared" si="23"/>
        <v>33466</v>
      </c>
      <c r="V30" s="86" t="str">
        <f t="shared" si="4"/>
        <v>08/03/1992</v>
      </c>
      <c r="W30" s="53" t="str">
        <f t="shared" si="19"/>
        <v>OK</v>
      </c>
      <c r="X30" s="28">
        <f t="shared" si="39"/>
        <v>228</v>
      </c>
      <c r="Y30" s="28">
        <f t="shared" si="39"/>
        <v>433</v>
      </c>
      <c r="Z30" s="20" t="str">
        <f t="shared" si="20"/>
        <v>snu_ini.xml</v>
      </c>
      <c r="AA30" s="50" t="str">
        <f t="shared" si="6"/>
        <v>330562_0.1574</v>
      </c>
      <c r="AB30" s="18" t="str">
        <f t="shared" si="25"/>
        <v>14050_ref_sta.xml</v>
      </c>
      <c r="AC30" s="18" t="str">
        <f t="shared" si="21"/>
        <v>14050.1991</v>
      </c>
      <c r="AD30" s="18" t="str">
        <f t="shared" si="9"/>
        <v>14050.1992</v>
      </c>
      <c r="AE30" s="20">
        <f t="shared" si="10"/>
        <v>2</v>
      </c>
      <c r="AF30" s="15">
        <v>1</v>
      </c>
      <c r="AG30" s="3">
        <v>0</v>
      </c>
      <c r="AH30" s="20" t="str">
        <f>VLOOKUP(Q30,Liste_plantes!$A$2:$C$7,3,FALSE)</f>
        <v>ItalianRyegrass_CoverCrop_plt.xml</v>
      </c>
      <c r="AI30" s="20" t="str">
        <f>CONCATENATE(J30,"-",L30,"-",VLOOKUP(Q30,Liste_plantes!$A$2:$B$7,2,FALSE),"_tec.xml")</f>
        <v>1-2-rgi_tec.xml</v>
      </c>
      <c r="AJ30" s="3" t="s">
        <v>16</v>
      </c>
      <c r="AK30" s="15" t="s">
        <v>16</v>
      </c>
      <c r="AL30" s="15" t="s">
        <v>16</v>
      </c>
      <c r="AM30" s="15" t="s">
        <v>16</v>
      </c>
    </row>
    <row r="31" spans="1:39" x14ac:dyDescent="0.3">
      <c r="A31" s="55" t="str">
        <f t="shared" si="40"/>
        <v>cnrm-cm5-aladin63</v>
      </c>
      <c r="B31" s="55" t="str">
        <f t="shared" si="41"/>
        <v>cca</v>
      </c>
      <c r="C31" s="55" t="str">
        <f t="shared" si="42"/>
        <v>8.5</v>
      </c>
      <c r="D31" s="55">
        <f t="shared" si="43"/>
        <v>1895</v>
      </c>
      <c r="E31" s="55">
        <f t="shared" si="44"/>
        <v>14050</v>
      </c>
      <c r="F31" s="55" t="str">
        <f t="shared" si="45"/>
        <v>781_1895</v>
      </c>
      <c r="G31" s="55">
        <f t="shared" si="46"/>
        <v>330562</v>
      </c>
      <c r="H31" s="55" t="str">
        <f t="shared" si="47"/>
        <v>0.1574</v>
      </c>
      <c r="I31" s="55" t="str">
        <f t="shared" si="26"/>
        <v>562_NGC25</v>
      </c>
      <c r="J31" s="55">
        <f t="shared" si="11"/>
        <v>1</v>
      </c>
      <c r="K31" s="55" t="str">
        <f t="shared" si="11"/>
        <v>BT_ci_MF</v>
      </c>
      <c r="L31" s="55">
        <f t="shared" ref="L31:M31" si="60">L30</f>
        <v>2</v>
      </c>
      <c r="M31" s="55" t="str">
        <f t="shared" si="60"/>
        <v>BT</v>
      </c>
      <c r="N31" s="55" t="str">
        <f t="shared" si="13"/>
        <v>ref</v>
      </c>
      <c r="O31" s="55">
        <f t="shared" si="14"/>
        <v>1992</v>
      </c>
      <c r="P31" s="55">
        <f t="shared" si="2"/>
        <v>1992</v>
      </c>
      <c r="Q31" s="55" t="str">
        <f t="shared" si="31"/>
        <v>maïs fourrage</v>
      </c>
      <c r="R31" s="55" t="str">
        <f t="shared" si="15"/>
        <v>ok</v>
      </c>
      <c r="S31" s="50" t="str">
        <f t="shared" si="3"/>
        <v>781_1895-562_NGC25-1-2-BT-ref</v>
      </c>
      <c r="T31" s="50" t="str">
        <f>CONCATENATE(F31,"-",I31,"-",J31,"-",L31,"-",M31,"-",N31,"-",P31,"-",VLOOKUP(Q31,Liste_plantes!$A$2:$B$7,2,FALSE))</f>
        <v>781_1895-562_NGC25-1-2-BT-ref-1992-MF</v>
      </c>
      <c r="U31" s="86">
        <f t="shared" si="23"/>
        <v>33672</v>
      </c>
      <c r="V31" s="86" t="str">
        <f t="shared" si="4"/>
        <v>01/10/1992</v>
      </c>
      <c r="W31" s="53" t="str">
        <f t="shared" si="19"/>
        <v>OK</v>
      </c>
      <c r="X31" s="28">
        <f t="shared" si="39"/>
        <v>69</v>
      </c>
      <c r="Y31" s="28">
        <f t="shared" si="39"/>
        <v>275</v>
      </c>
      <c r="Z31" s="20" t="str">
        <f t="shared" si="20"/>
        <v>snu_ini.xml</v>
      </c>
      <c r="AA31" s="50" t="str">
        <f t="shared" si="6"/>
        <v>330562_0.1574</v>
      </c>
      <c r="AB31" s="18" t="str">
        <f t="shared" si="25"/>
        <v>14050_ref_sta.xml</v>
      </c>
      <c r="AC31" s="18" t="str">
        <f t="shared" si="21"/>
        <v>14050.1992</v>
      </c>
      <c r="AD31" s="18" t="str">
        <f t="shared" si="9"/>
        <v>14050.1992</v>
      </c>
      <c r="AE31" s="20">
        <f t="shared" si="10"/>
        <v>1</v>
      </c>
      <c r="AF31" s="15">
        <v>1</v>
      </c>
      <c r="AG31" s="3">
        <v>0</v>
      </c>
      <c r="AH31" s="20" t="str">
        <f>VLOOKUP(Q31,Liste_plantes!$A$2:$C$7,3,FALSE)</f>
        <v>corn_plt.xml</v>
      </c>
      <c r="AI31" s="20" t="str">
        <f>CONCATENATE(J31,"-",L31,"-",VLOOKUP(Q31,Liste_plantes!$A$2:$B$7,2,FALSE),"_tec.xml")</f>
        <v>1-2-MF_tec.xml</v>
      </c>
      <c r="AJ31" s="3" t="s">
        <v>16</v>
      </c>
      <c r="AK31" s="15" t="s">
        <v>16</v>
      </c>
      <c r="AL31" s="15" t="s">
        <v>16</v>
      </c>
      <c r="AM31" s="15" t="s">
        <v>16</v>
      </c>
    </row>
    <row r="32" spans="1:39" x14ac:dyDescent="0.3">
      <c r="A32" s="55" t="str">
        <f t="shared" si="40"/>
        <v>cnrm-cm5-aladin63</v>
      </c>
      <c r="B32" s="55" t="str">
        <f t="shared" si="41"/>
        <v>cca</v>
      </c>
      <c r="C32" s="55" t="str">
        <f t="shared" si="42"/>
        <v>8.5</v>
      </c>
      <c r="D32" s="55">
        <f t="shared" si="43"/>
        <v>1895</v>
      </c>
      <c r="E32" s="55">
        <f t="shared" si="44"/>
        <v>14050</v>
      </c>
      <c r="F32" s="55" t="str">
        <f t="shared" si="45"/>
        <v>781_1895</v>
      </c>
      <c r="G32" s="55">
        <f t="shared" si="46"/>
        <v>330562</v>
      </c>
      <c r="H32" s="55" t="str">
        <f t="shared" si="47"/>
        <v>0.1574</v>
      </c>
      <c r="I32" s="55" t="str">
        <f t="shared" si="26"/>
        <v>562_NGC25</v>
      </c>
      <c r="J32" s="55">
        <f t="shared" si="11"/>
        <v>1</v>
      </c>
      <c r="K32" s="55" t="str">
        <f t="shared" si="11"/>
        <v>BT_ci_MF</v>
      </c>
      <c r="L32" s="55">
        <f t="shared" ref="L32" si="61">L31</f>
        <v>2</v>
      </c>
      <c r="M32" s="55" t="str">
        <f>M31</f>
        <v>BT</v>
      </c>
      <c r="N32" s="55" t="str">
        <f t="shared" si="13"/>
        <v>ref</v>
      </c>
      <c r="O32" s="55">
        <f t="shared" si="14"/>
        <v>1992</v>
      </c>
      <c r="P32" s="55">
        <f t="shared" si="2"/>
        <v>1993</v>
      </c>
      <c r="Q32" s="55" t="str">
        <f>Q29</f>
        <v>blé tendre</v>
      </c>
      <c r="R32" s="55" t="str">
        <f t="shared" si="15"/>
        <v>ok</v>
      </c>
      <c r="S32" s="50" t="str">
        <f t="shared" si="3"/>
        <v>781_1895-562_NGC25-1-2-BT-ref</v>
      </c>
      <c r="T32" s="50" t="str">
        <f>CONCATENATE(F32,"-",I32,"-",J32,"-",L32,"-",M32,"-",N32,"-",P32,"-",VLOOKUP(Q32,Liste_plantes!$A$2:$B$7,2,FALSE))</f>
        <v>781_1895-562_NGC25-1-2-BT-ref-1993-BT</v>
      </c>
      <c r="U32" s="86">
        <f t="shared" si="23"/>
        <v>33879</v>
      </c>
      <c r="V32" s="86" t="str">
        <f t="shared" si="4"/>
        <v>15/08/1993</v>
      </c>
      <c r="W32" s="53" t="str">
        <f t="shared" si="19"/>
        <v>OK</v>
      </c>
      <c r="X32" s="28">
        <f t="shared" si="39"/>
        <v>276</v>
      </c>
      <c r="Y32" s="28">
        <f t="shared" si="39"/>
        <v>593</v>
      </c>
      <c r="Z32" s="20" t="str">
        <f t="shared" si="20"/>
        <v>snu_ini.xml</v>
      </c>
      <c r="AA32" s="50" t="str">
        <f t="shared" si="6"/>
        <v>330562_0.1574</v>
      </c>
      <c r="AB32" s="18" t="str">
        <f t="shared" si="25"/>
        <v>14050_ref_sta.xml</v>
      </c>
      <c r="AC32" s="18" t="str">
        <f t="shared" si="21"/>
        <v>14050.1992</v>
      </c>
      <c r="AD32" s="18" t="str">
        <f t="shared" si="9"/>
        <v>14050.1993</v>
      </c>
      <c r="AE32" s="20">
        <f t="shared" si="10"/>
        <v>2</v>
      </c>
      <c r="AF32" s="15">
        <v>1</v>
      </c>
      <c r="AG32" s="3">
        <v>0</v>
      </c>
      <c r="AH32" s="20" t="str">
        <f>VLOOKUP(Q32,Liste_plantes!$A$2:$C$7,3,FALSE)</f>
        <v>wheat_plt.xml</v>
      </c>
      <c r="AI32" s="20" t="str">
        <f>CONCATENATE(J32,"-",L32,"-",VLOOKUP(Q32,Liste_plantes!$A$2:$B$7,2,FALSE),"_tec.xml")</f>
        <v>1-2-BT_tec.xml</v>
      </c>
      <c r="AJ32" s="3" t="s">
        <v>16</v>
      </c>
      <c r="AK32" s="15" t="s">
        <v>16</v>
      </c>
      <c r="AL32" s="15" t="s">
        <v>16</v>
      </c>
      <c r="AM32" s="15" t="s">
        <v>16</v>
      </c>
    </row>
    <row r="33" spans="1:39" x14ac:dyDescent="0.3">
      <c r="A33" s="55" t="str">
        <f t="shared" si="40"/>
        <v>cnrm-cm5-aladin63</v>
      </c>
      <c r="B33" s="55" t="str">
        <f t="shared" si="41"/>
        <v>cca</v>
      </c>
      <c r="C33" s="55" t="str">
        <f t="shared" si="42"/>
        <v>8.5</v>
      </c>
      <c r="D33" s="55">
        <f t="shared" si="43"/>
        <v>1895</v>
      </c>
      <c r="E33" s="55">
        <f t="shared" si="44"/>
        <v>14050</v>
      </c>
      <c r="F33" s="55" t="str">
        <f t="shared" si="45"/>
        <v>781_1895</v>
      </c>
      <c r="G33" s="55">
        <f t="shared" si="46"/>
        <v>330562</v>
      </c>
      <c r="H33" s="55" t="str">
        <f t="shared" si="47"/>
        <v>0.1574</v>
      </c>
      <c r="I33" s="55" t="str">
        <f t="shared" si="26"/>
        <v>562_NGC25</v>
      </c>
      <c r="J33" s="55">
        <f t="shared" si="11"/>
        <v>1</v>
      </c>
      <c r="K33" s="55" t="str">
        <f t="shared" si="11"/>
        <v>BT_ci_MF</v>
      </c>
      <c r="L33" s="55">
        <f t="shared" ref="L33:M33" si="62">L32</f>
        <v>2</v>
      </c>
      <c r="M33" s="55" t="str">
        <f t="shared" si="62"/>
        <v>BT</v>
      </c>
      <c r="N33" s="55" t="str">
        <f t="shared" si="13"/>
        <v>ref</v>
      </c>
      <c r="O33" s="55">
        <f t="shared" si="14"/>
        <v>1993</v>
      </c>
      <c r="P33" s="55">
        <f t="shared" si="2"/>
        <v>1994</v>
      </c>
      <c r="Q33" s="55" t="str">
        <f t="shared" si="31"/>
        <v>ray grass d'Italie</v>
      </c>
      <c r="R33" s="55" t="str">
        <f t="shared" si="15"/>
        <v>ok</v>
      </c>
      <c r="S33" s="50" t="str">
        <f t="shared" si="3"/>
        <v>781_1895-562_NGC25-1-2-BT-ref</v>
      </c>
      <c r="T33" s="50" t="str">
        <f>CONCATENATE(F33,"-",I33,"-",J33,"-",L33,"-",M33,"-",N33,"-",P33,"-",VLOOKUP(Q33,Liste_plantes!$A$2:$B$7,2,FALSE))</f>
        <v>781_1895-562_NGC25-1-2-BT-ref-1994-rgi</v>
      </c>
      <c r="U33" s="86">
        <f t="shared" si="23"/>
        <v>34197</v>
      </c>
      <c r="V33" s="86" t="str">
        <f t="shared" si="4"/>
        <v>08/03/1994</v>
      </c>
      <c r="W33" s="53" t="str">
        <f t="shared" si="19"/>
        <v>OK</v>
      </c>
      <c r="X33" s="28">
        <f t="shared" si="39"/>
        <v>228</v>
      </c>
      <c r="Y33" s="28">
        <f t="shared" si="39"/>
        <v>432</v>
      </c>
      <c r="Z33" s="20" t="str">
        <f t="shared" si="20"/>
        <v>snu_ini.xml</v>
      </c>
      <c r="AA33" s="50" t="str">
        <f t="shared" si="6"/>
        <v>330562_0.1574</v>
      </c>
      <c r="AB33" s="18" t="str">
        <f t="shared" si="25"/>
        <v>14050_ref_sta.xml</v>
      </c>
      <c r="AC33" s="18" t="str">
        <f t="shared" si="21"/>
        <v>14050.1993</v>
      </c>
      <c r="AD33" s="18" t="str">
        <f t="shared" si="9"/>
        <v>14050.1994</v>
      </c>
      <c r="AE33" s="20">
        <f t="shared" si="10"/>
        <v>2</v>
      </c>
      <c r="AF33" s="15">
        <v>1</v>
      </c>
      <c r="AG33" s="3">
        <v>0</v>
      </c>
      <c r="AH33" s="20" t="str">
        <f>VLOOKUP(Q33,Liste_plantes!$A$2:$C$7,3,FALSE)</f>
        <v>ItalianRyegrass_CoverCrop_plt.xml</v>
      </c>
      <c r="AI33" s="20" t="str">
        <f>CONCATENATE(J33,"-",L33,"-",VLOOKUP(Q33,Liste_plantes!$A$2:$B$7,2,FALSE),"_tec.xml")</f>
        <v>1-2-rgi_tec.xml</v>
      </c>
      <c r="AJ33" s="3" t="s">
        <v>16</v>
      </c>
      <c r="AK33" s="15" t="s">
        <v>16</v>
      </c>
      <c r="AL33" s="15" t="s">
        <v>16</v>
      </c>
      <c r="AM33" s="15" t="s">
        <v>16</v>
      </c>
    </row>
    <row r="34" spans="1:39" x14ac:dyDescent="0.3">
      <c r="A34" s="55" t="str">
        <f t="shared" si="40"/>
        <v>cnrm-cm5-aladin63</v>
      </c>
      <c r="B34" s="55" t="str">
        <f t="shared" si="41"/>
        <v>cca</v>
      </c>
      <c r="C34" s="55" t="str">
        <f t="shared" si="42"/>
        <v>8.5</v>
      </c>
      <c r="D34" s="55">
        <f t="shared" si="43"/>
        <v>1895</v>
      </c>
      <c r="E34" s="55">
        <f t="shared" si="44"/>
        <v>14050</v>
      </c>
      <c r="F34" s="55" t="str">
        <f t="shared" si="45"/>
        <v>781_1895</v>
      </c>
      <c r="G34" s="55">
        <f t="shared" si="46"/>
        <v>330562</v>
      </c>
      <c r="H34" s="55" t="str">
        <f t="shared" si="47"/>
        <v>0.1574</v>
      </c>
      <c r="I34" s="55" t="str">
        <f t="shared" si="26"/>
        <v>562_NGC25</v>
      </c>
      <c r="J34" s="55">
        <f t="shared" si="11"/>
        <v>1</v>
      </c>
      <c r="K34" s="55" t="str">
        <f t="shared" si="11"/>
        <v>BT_ci_MF</v>
      </c>
      <c r="L34" s="55">
        <f t="shared" ref="L34:M34" si="63">L33</f>
        <v>2</v>
      </c>
      <c r="M34" s="55" t="str">
        <f t="shared" si="63"/>
        <v>BT</v>
      </c>
      <c r="N34" s="55" t="str">
        <f t="shared" si="13"/>
        <v>ref</v>
      </c>
      <c r="O34" s="55">
        <f t="shared" si="14"/>
        <v>1994</v>
      </c>
      <c r="P34" s="55">
        <f t="shared" si="2"/>
        <v>1994</v>
      </c>
      <c r="Q34" s="55" t="str">
        <f t="shared" si="31"/>
        <v>maïs fourrage</v>
      </c>
      <c r="R34" s="55" t="str">
        <f t="shared" si="15"/>
        <v>ok</v>
      </c>
      <c r="S34" s="50" t="str">
        <f t="shared" si="3"/>
        <v>781_1895-562_NGC25-1-2-BT-ref</v>
      </c>
      <c r="T34" s="50" t="str">
        <f>CONCATENATE(F34,"-",I34,"-",J34,"-",L34,"-",M34,"-",N34,"-",P34,"-",VLOOKUP(Q34,Liste_plantes!$A$2:$B$7,2,FALSE))</f>
        <v>781_1895-562_NGC25-1-2-BT-ref-1994-MF</v>
      </c>
      <c r="U34" s="86">
        <f>V33+1</f>
        <v>34402</v>
      </c>
      <c r="V34" s="86" t="str">
        <f t="shared" si="4"/>
        <v>01/10/1994</v>
      </c>
      <c r="W34" s="53" t="str">
        <f t="shared" si="19"/>
        <v>OK</v>
      </c>
      <c r="X34" s="28">
        <f t="shared" si="39"/>
        <v>68</v>
      </c>
      <c r="Y34" s="28">
        <f t="shared" si="39"/>
        <v>274</v>
      </c>
      <c r="Z34" s="20" t="str">
        <f t="shared" si="20"/>
        <v>snu_ini.xml</v>
      </c>
      <c r="AA34" s="50" t="str">
        <f t="shared" si="6"/>
        <v>330562_0.1574</v>
      </c>
      <c r="AB34" s="18" t="str">
        <f t="shared" si="25"/>
        <v>14050_ref_sta.xml</v>
      </c>
      <c r="AC34" s="18" t="str">
        <f t="shared" si="21"/>
        <v>14050.1994</v>
      </c>
      <c r="AD34" s="18" t="str">
        <f t="shared" si="9"/>
        <v>14050.1994</v>
      </c>
      <c r="AE34" s="20">
        <f t="shared" si="10"/>
        <v>1</v>
      </c>
      <c r="AF34" s="15">
        <v>1</v>
      </c>
      <c r="AG34" s="3">
        <v>0</v>
      </c>
      <c r="AH34" s="20" t="str">
        <f>VLOOKUP(Q34,Liste_plantes!$A$2:$C$7,3,FALSE)</f>
        <v>corn_plt.xml</v>
      </c>
      <c r="AI34" s="20" t="str">
        <f>CONCATENATE(J34,"-",L34,"-",VLOOKUP(Q34,Liste_plantes!$A$2:$B$7,2,FALSE),"_tec.xml")</f>
        <v>1-2-MF_tec.xml</v>
      </c>
      <c r="AJ34" s="3" t="s">
        <v>16</v>
      </c>
      <c r="AK34" s="15" t="s">
        <v>16</v>
      </c>
      <c r="AL34" s="15" t="s">
        <v>16</v>
      </c>
      <c r="AM34" s="15" t="s">
        <v>16</v>
      </c>
    </row>
    <row r="35" spans="1:39" x14ac:dyDescent="0.3">
      <c r="A35" s="55" t="str">
        <f t="shared" si="40"/>
        <v>cnrm-cm5-aladin63</v>
      </c>
      <c r="B35" s="55" t="str">
        <f t="shared" si="41"/>
        <v>cca</v>
      </c>
      <c r="C35" s="55" t="str">
        <f t="shared" si="42"/>
        <v>8.5</v>
      </c>
      <c r="D35" s="55">
        <f t="shared" si="43"/>
        <v>1895</v>
      </c>
      <c r="E35" s="55">
        <f t="shared" si="44"/>
        <v>14050</v>
      </c>
      <c r="F35" s="55" t="str">
        <f t="shared" si="45"/>
        <v>781_1895</v>
      </c>
      <c r="G35" s="55">
        <f t="shared" si="46"/>
        <v>330562</v>
      </c>
      <c r="H35" s="55" t="str">
        <f t="shared" si="47"/>
        <v>0.1574</v>
      </c>
      <c r="I35" s="55" t="str">
        <f t="shared" si="26"/>
        <v>562_NGC25</v>
      </c>
      <c r="J35" s="55">
        <f t="shared" si="11"/>
        <v>1</v>
      </c>
      <c r="K35" s="55" t="str">
        <f t="shared" si="11"/>
        <v>BT_ci_MF</v>
      </c>
      <c r="L35" s="55">
        <f t="shared" ref="L35:M35" si="64">L34</f>
        <v>2</v>
      </c>
      <c r="M35" s="55" t="str">
        <f t="shared" si="64"/>
        <v>BT</v>
      </c>
      <c r="N35" s="55" t="str">
        <f t="shared" si="13"/>
        <v>ref</v>
      </c>
      <c r="O35" s="55">
        <f t="shared" si="14"/>
        <v>1994</v>
      </c>
      <c r="P35" s="55">
        <f t="shared" si="2"/>
        <v>1995</v>
      </c>
      <c r="Q35" s="55" t="str">
        <f t="shared" si="31"/>
        <v>blé tendre</v>
      </c>
      <c r="R35" s="55" t="str">
        <f t="shared" si="15"/>
        <v>ok</v>
      </c>
      <c r="S35" s="50" t="str">
        <f t="shared" si="3"/>
        <v>781_1895-562_NGC25-1-2-BT-ref</v>
      </c>
      <c r="T35" s="50" t="str">
        <f>CONCATENATE(F35,"-",I35,"-",J35,"-",L35,"-",M35,"-",N35,"-",P35,"-",VLOOKUP(Q35,Liste_plantes!$A$2:$B$7,2,FALSE))</f>
        <v>781_1895-562_NGC25-1-2-BT-ref-1995-BT</v>
      </c>
      <c r="U35" s="86">
        <f>V34+1</f>
        <v>34609</v>
      </c>
      <c r="V35" s="86" t="str">
        <f t="shared" si="4"/>
        <v>15/08/1995</v>
      </c>
      <c r="W35" s="53" t="str">
        <f t="shared" si="19"/>
        <v>OK</v>
      </c>
      <c r="X35" s="28">
        <f t="shared" si="39"/>
        <v>275</v>
      </c>
      <c r="Y35" s="28">
        <f t="shared" si="39"/>
        <v>592</v>
      </c>
      <c r="Z35" s="20" t="str">
        <f t="shared" si="20"/>
        <v>snu_ini.xml</v>
      </c>
      <c r="AA35" s="50" t="str">
        <f t="shared" si="6"/>
        <v>330562_0.1574</v>
      </c>
      <c r="AB35" s="18" t="str">
        <f t="shared" si="25"/>
        <v>14050_ref_sta.xml</v>
      </c>
      <c r="AC35" s="18" t="str">
        <f t="shared" si="21"/>
        <v>14050.1994</v>
      </c>
      <c r="AD35" s="18" t="str">
        <f t="shared" si="9"/>
        <v>14050.1995</v>
      </c>
      <c r="AE35" s="20">
        <f t="shared" si="10"/>
        <v>2</v>
      </c>
      <c r="AF35" s="15">
        <v>1</v>
      </c>
      <c r="AG35" s="3">
        <v>0</v>
      </c>
      <c r="AH35" s="20" t="str">
        <f>VLOOKUP(Q35,Liste_plantes!$A$2:$C$7,3,FALSE)</f>
        <v>wheat_plt.xml</v>
      </c>
      <c r="AI35" s="20" t="str">
        <f>CONCATENATE(J35,"-",L35,"-",VLOOKUP(Q35,Liste_plantes!$A$2:$B$7,2,FALSE),"_tec.xml")</f>
        <v>1-2-BT_tec.xml</v>
      </c>
      <c r="AJ35" s="3" t="s">
        <v>16</v>
      </c>
      <c r="AK35" s="15" t="s">
        <v>16</v>
      </c>
      <c r="AL35" s="15" t="s">
        <v>16</v>
      </c>
      <c r="AM35" s="15" t="s">
        <v>16</v>
      </c>
    </row>
    <row r="36" spans="1:39" x14ac:dyDescent="0.3">
      <c r="A36" s="55" t="str">
        <f t="shared" si="40"/>
        <v>cnrm-cm5-aladin63</v>
      </c>
      <c r="B36" s="55" t="str">
        <f t="shared" si="41"/>
        <v>cca</v>
      </c>
      <c r="C36" s="55" t="str">
        <f t="shared" si="42"/>
        <v>8.5</v>
      </c>
      <c r="D36" s="55">
        <f t="shared" si="43"/>
        <v>1895</v>
      </c>
      <c r="E36" s="55">
        <f t="shared" si="44"/>
        <v>14050</v>
      </c>
      <c r="F36" s="55" t="str">
        <f t="shared" si="45"/>
        <v>781_1895</v>
      </c>
      <c r="G36" s="55">
        <f t="shared" si="46"/>
        <v>330562</v>
      </c>
      <c r="H36" s="55" t="str">
        <f t="shared" si="47"/>
        <v>0.1574</v>
      </c>
      <c r="I36" s="55" t="str">
        <f t="shared" si="26"/>
        <v>562_NGC25</v>
      </c>
      <c r="J36" s="55">
        <f t="shared" si="11"/>
        <v>1</v>
      </c>
      <c r="K36" s="55" t="str">
        <f t="shared" si="11"/>
        <v>BT_ci_MF</v>
      </c>
      <c r="L36" s="55">
        <f t="shared" ref="L36:M36" si="65">L35</f>
        <v>2</v>
      </c>
      <c r="M36" s="55" t="str">
        <f t="shared" si="65"/>
        <v>BT</v>
      </c>
      <c r="N36" s="55" t="str">
        <f t="shared" si="13"/>
        <v>ref</v>
      </c>
      <c r="O36" s="55">
        <f t="shared" si="14"/>
        <v>1995</v>
      </c>
      <c r="P36" s="55">
        <f t="shared" si="2"/>
        <v>1996</v>
      </c>
      <c r="Q36" s="55" t="str">
        <f t="shared" si="31"/>
        <v>ray grass d'Italie</v>
      </c>
      <c r="R36" s="55" t="str">
        <f t="shared" si="15"/>
        <v>ok</v>
      </c>
      <c r="S36" s="50" t="str">
        <f t="shared" si="3"/>
        <v>781_1895-562_NGC25-1-2-BT-ref</v>
      </c>
      <c r="T36" s="50" t="str">
        <f>CONCATENATE(F36,"-",I36,"-",J36,"-",L36,"-",M36,"-",N36,"-",P36,"-",VLOOKUP(Q36,Liste_plantes!$A$2:$B$7,2,FALSE))</f>
        <v>781_1895-562_NGC25-1-2-BT-ref-1996-rgi</v>
      </c>
      <c r="U36" s="86">
        <f t="shared" ref="U36:U48" si="66">V35+1</f>
        <v>34927</v>
      </c>
      <c r="V36" s="86" t="str">
        <f t="shared" si="4"/>
        <v>08/03/1996</v>
      </c>
      <c r="W36" s="53" t="str">
        <f t="shared" ref="W36:W48" si="67">IF(OR(YEAR(U36)=1978,(U36-V35)=1),"OK","!!!")</f>
        <v>OK</v>
      </c>
      <c r="X36" s="28">
        <f t="shared" ref="X36:X49" si="68">U36-DATE($O36,1,1)+1</f>
        <v>228</v>
      </c>
      <c r="Y36" s="28">
        <f t="shared" ref="Y36:Y49" si="69">V36-DATE($O36,1,1)+1</f>
        <v>433</v>
      </c>
      <c r="Z36" s="20" t="str">
        <f t="shared" ref="Z36:Z48" si="70">IF(AND(Q35="prairie",Q36="prairie"),"prairie_ini.xml","snu_ini.xml")</f>
        <v>snu_ini.xml</v>
      </c>
      <c r="AA36" s="50" t="str">
        <f t="shared" ref="AA36:AA49" si="71">CONCATENATE(G36,"_",H36)</f>
        <v>330562_0.1574</v>
      </c>
      <c r="AB36" s="18" t="str">
        <f t="shared" si="25"/>
        <v>14050_ref_sta.xml</v>
      </c>
      <c r="AC36" s="18" t="str">
        <f t="shared" ref="AC36:AC51" si="72">CONCATENATE($E36,".",YEAR(U36))</f>
        <v>14050.1995</v>
      </c>
      <c r="AD36" s="18" t="str">
        <f t="shared" ref="AD36:AD51" si="73">CONCATENATE($E36,".",YEAR(V36))</f>
        <v>14050.1996</v>
      </c>
      <c r="AE36" s="20">
        <f t="shared" ref="AE36:AE49" si="74">IF(YEAR(V36)=YEAR(U36),1,2)</f>
        <v>2</v>
      </c>
      <c r="AF36" s="15">
        <v>1</v>
      </c>
      <c r="AG36" s="3">
        <v>0</v>
      </c>
      <c r="AH36" s="20" t="str">
        <f>VLOOKUP(Q36,Liste_plantes!$A$2:$C$7,3,FALSE)</f>
        <v>ItalianRyegrass_CoverCrop_plt.xml</v>
      </c>
      <c r="AI36" s="20" t="str">
        <f>CONCATENATE(J36,"-",L36,"-",VLOOKUP(Q36,Liste_plantes!$A$2:$B$7,2,FALSE),"_tec.xml")</f>
        <v>1-2-rgi_tec.xml</v>
      </c>
      <c r="AJ36" s="3" t="s">
        <v>16</v>
      </c>
      <c r="AK36" s="15" t="s">
        <v>16</v>
      </c>
      <c r="AL36" s="15" t="s">
        <v>16</v>
      </c>
      <c r="AM36" s="15" t="s">
        <v>16</v>
      </c>
    </row>
    <row r="37" spans="1:39" x14ac:dyDescent="0.3">
      <c r="A37" s="55" t="str">
        <f t="shared" si="40"/>
        <v>cnrm-cm5-aladin63</v>
      </c>
      <c r="B37" s="55" t="str">
        <f t="shared" si="41"/>
        <v>cca</v>
      </c>
      <c r="C37" s="55" t="str">
        <f t="shared" si="42"/>
        <v>8.5</v>
      </c>
      <c r="D37" s="55">
        <f t="shared" si="43"/>
        <v>1895</v>
      </c>
      <c r="E37" s="55">
        <f t="shared" si="44"/>
        <v>14050</v>
      </c>
      <c r="F37" s="55" t="str">
        <f t="shared" si="45"/>
        <v>781_1895</v>
      </c>
      <c r="G37" s="55">
        <f t="shared" si="46"/>
        <v>330562</v>
      </c>
      <c r="H37" s="55" t="str">
        <f t="shared" si="47"/>
        <v>0.1574</v>
      </c>
      <c r="I37" s="55" t="str">
        <f t="shared" si="26"/>
        <v>562_NGC25</v>
      </c>
      <c r="J37" s="55">
        <f t="shared" si="11"/>
        <v>1</v>
      </c>
      <c r="K37" s="55" t="str">
        <f t="shared" si="11"/>
        <v>BT_ci_MF</v>
      </c>
      <c r="L37" s="55">
        <f t="shared" ref="L37:M37" si="75">L36</f>
        <v>2</v>
      </c>
      <c r="M37" s="55" t="str">
        <f t="shared" si="75"/>
        <v>BT</v>
      </c>
      <c r="N37" s="55" t="str">
        <f t="shared" si="13"/>
        <v>ref</v>
      </c>
      <c r="O37" s="55">
        <f t="shared" si="14"/>
        <v>1996</v>
      </c>
      <c r="P37" s="55">
        <f t="shared" si="2"/>
        <v>1996</v>
      </c>
      <c r="Q37" s="55" t="str">
        <f t="shared" si="31"/>
        <v>maïs fourrage</v>
      </c>
      <c r="R37" s="55" t="str">
        <f t="shared" si="15"/>
        <v>ok</v>
      </c>
      <c r="S37" s="50" t="str">
        <f t="shared" si="3"/>
        <v>781_1895-562_NGC25-1-2-BT-ref</v>
      </c>
      <c r="T37" s="50" t="str">
        <f>CONCATENATE(F37,"-",I37,"-",J37,"-",L37,"-",M37,"-",N37,"-",P37,"-",VLOOKUP(Q37,Liste_plantes!$A$2:$B$7,2,FALSE))</f>
        <v>781_1895-562_NGC25-1-2-BT-ref-1996-MF</v>
      </c>
      <c r="U37" s="86">
        <f t="shared" si="66"/>
        <v>35133</v>
      </c>
      <c r="V37" s="86" t="str">
        <f t="shared" si="4"/>
        <v>01/10/1996</v>
      </c>
      <c r="W37" s="53" t="str">
        <f t="shared" si="67"/>
        <v>OK</v>
      </c>
      <c r="X37" s="28">
        <f t="shared" si="68"/>
        <v>69</v>
      </c>
      <c r="Y37" s="28">
        <f t="shared" si="69"/>
        <v>275</v>
      </c>
      <c r="Z37" s="20" t="str">
        <f t="shared" si="70"/>
        <v>snu_ini.xml</v>
      </c>
      <c r="AA37" s="50" t="str">
        <f t="shared" si="71"/>
        <v>330562_0.1574</v>
      </c>
      <c r="AB37" s="18" t="str">
        <f t="shared" si="25"/>
        <v>14050_ref_sta.xml</v>
      </c>
      <c r="AC37" s="18" t="str">
        <f t="shared" si="72"/>
        <v>14050.1996</v>
      </c>
      <c r="AD37" s="18" t="str">
        <f t="shared" si="73"/>
        <v>14050.1996</v>
      </c>
      <c r="AE37" s="20">
        <f t="shared" si="74"/>
        <v>1</v>
      </c>
      <c r="AF37" s="15">
        <v>1</v>
      </c>
      <c r="AG37" s="3">
        <v>0</v>
      </c>
      <c r="AH37" s="20" t="str">
        <f>VLOOKUP(Q37,Liste_plantes!$A$2:$C$7,3,FALSE)</f>
        <v>corn_plt.xml</v>
      </c>
      <c r="AI37" s="20" t="str">
        <f>CONCATENATE(J37,"-",L37,"-",VLOOKUP(Q37,Liste_plantes!$A$2:$B$7,2,FALSE),"_tec.xml")</f>
        <v>1-2-MF_tec.xml</v>
      </c>
      <c r="AJ37" s="3" t="s">
        <v>16</v>
      </c>
      <c r="AK37" s="15" t="s">
        <v>16</v>
      </c>
      <c r="AL37" s="15" t="s">
        <v>16</v>
      </c>
      <c r="AM37" s="15" t="s">
        <v>16</v>
      </c>
    </row>
    <row r="38" spans="1:39" x14ac:dyDescent="0.3">
      <c r="A38" s="55" t="str">
        <f t="shared" si="40"/>
        <v>cnrm-cm5-aladin63</v>
      </c>
      <c r="B38" s="55" t="str">
        <f t="shared" si="41"/>
        <v>cca</v>
      </c>
      <c r="C38" s="55" t="str">
        <f t="shared" si="42"/>
        <v>8.5</v>
      </c>
      <c r="D38" s="55">
        <f t="shared" si="43"/>
        <v>1895</v>
      </c>
      <c r="E38" s="55">
        <f t="shared" si="44"/>
        <v>14050</v>
      </c>
      <c r="F38" s="55" t="str">
        <f t="shared" si="45"/>
        <v>781_1895</v>
      </c>
      <c r="G38" s="55">
        <f t="shared" si="46"/>
        <v>330562</v>
      </c>
      <c r="H38" s="55" t="str">
        <f t="shared" si="47"/>
        <v>0.1574</v>
      </c>
      <c r="I38" s="55" t="str">
        <f t="shared" si="26"/>
        <v>562_NGC25</v>
      </c>
      <c r="J38" s="55">
        <f t="shared" si="11"/>
        <v>1</v>
      </c>
      <c r="K38" s="55" t="str">
        <f t="shared" si="11"/>
        <v>BT_ci_MF</v>
      </c>
      <c r="L38" s="55">
        <f t="shared" ref="L38:M38" si="76">L37</f>
        <v>2</v>
      </c>
      <c r="M38" s="55" t="str">
        <f t="shared" si="76"/>
        <v>BT</v>
      </c>
      <c r="N38" s="55" t="str">
        <f t="shared" si="13"/>
        <v>ref</v>
      </c>
      <c r="O38" s="55">
        <f t="shared" si="14"/>
        <v>1996</v>
      </c>
      <c r="P38" s="55">
        <f t="shared" si="2"/>
        <v>1997</v>
      </c>
      <c r="Q38" s="55" t="str">
        <f t="shared" si="31"/>
        <v>blé tendre</v>
      </c>
      <c r="R38" s="55" t="str">
        <f t="shared" si="15"/>
        <v>ok</v>
      </c>
      <c r="S38" s="50" t="str">
        <f t="shared" si="3"/>
        <v>781_1895-562_NGC25-1-2-BT-ref</v>
      </c>
      <c r="T38" s="50" t="str">
        <f>CONCATENATE(F38,"-",I38,"-",J38,"-",L38,"-",M38,"-",N38,"-",P38,"-",VLOOKUP(Q38,Liste_plantes!$A$2:$B$7,2,FALSE))</f>
        <v>781_1895-562_NGC25-1-2-BT-ref-1997-BT</v>
      </c>
      <c r="U38" s="86">
        <f t="shared" si="66"/>
        <v>35340</v>
      </c>
      <c r="V38" s="86" t="str">
        <f t="shared" si="4"/>
        <v>15/08/1997</v>
      </c>
      <c r="W38" s="53" t="str">
        <f t="shared" si="67"/>
        <v>OK</v>
      </c>
      <c r="X38" s="28">
        <f t="shared" si="68"/>
        <v>276</v>
      </c>
      <c r="Y38" s="28">
        <f t="shared" si="69"/>
        <v>593</v>
      </c>
      <c r="Z38" s="20" t="str">
        <f t="shared" si="70"/>
        <v>snu_ini.xml</v>
      </c>
      <c r="AA38" s="50" t="str">
        <f t="shared" si="71"/>
        <v>330562_0.1574</v>
      </c>
      <c r="AB38" s="18" t="str">
        <f t="shared" si="25"/>
        <v>14050_ref_sta.xml</v>
      </c>
      <c r="AC38" s="18" t="str">
        <f t="shared" si="72"/>
        <v>14050.1996</v>
      </c>
      <c r="AD38" s="18" t="str">
        <f t="shared" si="73"/>
        <v>14050.1997</v>
      </c>
      <c r="AE38" s="20">
        <f t="shared" si="74"/>
        <v>2</v>
      </c>
      <c r="AF38" s="15">
        <v>1</v>
      </c>
      <c r="AG38" s="3">
        <v>0</v>
      </c>
      <c r="AH38" s="20" t="str">
        <f>VLOOKUP(Q38,Liste_plantes!$A$2:$C$7,3,FALSE)</f>
        <v>wheat_plt.xml</v>
      </c>
      <c r="AI38" s="20" t="str">
        <f>CONCATENATE(J38,"-",L38,"-",VLOOKUP(Q38,Liste_plantes!$A$2:$B$7,2,FALSE),"_tec.xml")</f>
        <v>1-2-BT_tec.xml</v>
      </c>
      <c r="AJ38" s="3" t="s">
        <v>16</v>
      </c>
      <c r="AK38" s="15" t="s">
        <v>16</v>
      </c>
      <c r="AL38" s="15" t="s">
        <v>16</v>
      </c>
      <c r="AM38" s="15" t="s">
        <v>16</v>
      </c>
    </row>
    <row r="39" spans="1:39" x14ac:dyDescent="0.3">
      <c r="A39" s="55" t="str">
        <f t="shared" si="40"/>
        <v>cnrm-cm5-aladin63</v>
      </c>
      <c r="B39" s="55" t="str">
        <f t="shared" si="41"/>
        <v>cca</v>
      </c>
      <c r="C39" s="55" t="str">
        <f t="shared" si="42"/>
        <v>8.5</v>
      </c>
      <c r="D39" s="55">
        <f t="shared" si="43"/>
        <v>1895</v>
      </c>
      <c r="E39" s="55">
        <f t="shared" si="44"/>
        <v>14050</v>
      </c>
      <c r="F39" s="55" t="str">
        <f t="shared" si="45"/>
        <v>781_1895</v>
      </c>
      <c r="G39" s="55">
        <f t="shared" si="46"/>
        <v>330562</v>
      </c>
      <c r="H39" s="55" t="str">
        <f t="shared" si="47"/>
        <v>0.1574</v>
      </c>
      <c r="I39" s="55" t="str">
        <f t="shared" si="26"/>
        <v>562_NGC25</v>
      </c>
      <c r="J39" s="55">
        <f t="shared" si="11"/>
        <v>1</v>
      </c>
      <c r="K39" s="55" t="str">
        <f t="shared" si="11"/>
        <v>BT_ci_MF</v>
      </c>
      <c r="L39" s="55">
        <f t="shared" ref="L39:M39" si="77">L38</f>
        <v>2</v>
      </c>
      <c r="M39" s="55" t="str">
        <f t="shared" si="77"/>
        <v>BT</v>
      </c>
      <c r="N39" s="55" t="str">
        <f t="shared" si="13"/>
        <v>ref</v>
      </c>
      <c r="O39" s="55">
        <f t="shared" si="14"/>
        <v>1997</v>
      </c>
      <c r="P39" s="55">
        <f t="shared" si="2"/>
        <v>1998</v>
      </c>
      <c r="Q39" s="55" t="str">
        <f t="shared" si="31"/>
        <v>ray grass d'Italie</v>
      </c>
      <c r="R39" s="55" t="str">
        <f t="shared" si="15"/>
        <v>ok</v>
      </c>
      <c r="S39" s="50" t="str">
        <f t="shared" si="3"/>
        <v>781_1895-562_NGC25-1-2-BT-ref</v>
      </c>
      <c r="T39" s="50" t="str">
        <f>CONCATENATE(F39,"-",I39,"-",J39,"-",L39,"-",M39,"-",N39,"-",P39,"-",VLOOKUP(Q39,Liste_plantes!$A$2:$B$7,2,FALSE))</f>
        <v>781_1895-562_NGC25-1-2-BT-ref-1998-rgi</v>
      </c>
      <c r="U39" s="86">
        <f t="shared" si="66"/>
        <v>35658</v>
      </c>
      <c r="V39" s="86" t="str">
        <f t="shared" si="4"/>
        <v>08/03/1998</v>
      </c>
      <c r="W39" s="53" t="str">
        <f t="shared" si="67"/>
        <v>OK</v>
      </c>
      <c r="X39" s="28">
        <f t="shared" si="68"/>
        <v>228</v>
      </c>
      <c r="Y39" s="28">
        <f t="shared" si="69"/>
        <v>432</v>
      </c>
      <c r="Z39" s="20" t="str">
        <f t="shared" si="70"/>
        <v>snu_ini.xml</v>
      </c>
      <c r="AA39" s="50" t="str">
        <f t="shared" si="71"/>
        <v>330562_0.1574</v>
      </c>
      <c r="AB39" s="18" t="str">
        <f t="shared" si="25"/>
        <v>14050_ref_sta.xml</v>
      </c>
      <c r="AC39" s="18" t="str">
        <f t="shared" si="72"/>
        <v>14050.1997</v>
      </c>
      <c r="AD39" s="18" t="str">
        <f t="shared" si="73"/>
        <v>14050.1998</v>
      </c>
      <c r="AE39" s="20">
        <f t="shared" si="74"/>
        <v>2</v>
      </c>
      <c r="AF39" s="15">
        <v>1</v>
      </c>
      <c r="AG39" s="3">
        <v>0</v>
      </c>
      <c r="AH39" s="20" t="str">
        <f>VLOOKUP(Q39,Liste_plantes!$A$2:$C$7,3,FALSE)</f>
        <v>ItalianRyegrass_CoverCrop_plt.xml</v>
      </c>
      <c r="AI39" s="20" t="str">
        <f>CONCATENATE(J39,"-",L39,"-",VLOOKUP(Q39,Liste_plantes!$A$2:$B$7,2,FALSE),"_tec.xml")</f>
        <v>1-2-rgi_tec.xml</v>
      </c>
      <c r="AJ39" s="3" t="s">
        <v>16</v>
      </c>
      <c r="AK39" s="15" t="s">
        <v>16</v>
      </c>
      <c r="AL39" s="15" t="s">
        <v>16</v>
      </c>
      <c r="AM39" s="15" t="s">
        <v>16</v>
      </c>
    </row>
    <row r="40" spans="1:39" x14ac:dyDescent="0.3">
      <c r="A40" s="55" t="str">
        <f t="shared" si="40"/>
        <v>cnrm-cm5-aladin63</v>
      </c>
      <c r="B40" s="55" t="str">
        <f t="shared" si="41"/>
        <v>cca</v>
      </c>
      <c r="C40" s="55" t="str">
        <f t="shared" si="42"/>
        <v>8.5</v>
      </c>
      <c r="D40" s="55">
        <f t="shared" si="43"/>
        <v>1895</v>
      </c>
      <c r="E40" s="55">
        <f t="shared" si="44"/>
        <v>14050</v>
      </c>
      <c r="F40" s="55" t="str">
        <f t="shared" si="45"/>
        <v>781_1895</v>
      </c>
      <c r="G40" s="55">
        <f t="shared" si="46"/>
        <v>330562</v>
      </c>
      <c r="H40" s="55" t="str">
        <f t="shared" si="47"/>
        <v>0.1574</v>
      </c>
      <c r="I40" s="55" t="str">
        <f t="shared" si="26"/>
        <v>562_NGC25</v>
      </c>
      <c r="J40" s="55">
        <f t="shared" si="11"/>
        <v>1</v>
      </c>
      <c r="K40" s="55" t="str">
        <f t="shared" si="11"/>
        <v>BT_ci_MF</v>
      </c>
      <c r="L40" s="55">
        <f t="shared" ref="L40:M40" si="78">L39</f>
        <v>2</v>
      </c>
      <c r="M40" s="55" t="str">
        <f t="shared" si="78"/>
        <v>BT</v>
      </c>
      <c r="N40" s="55" t="str">
        <f t="shared" si="13"/>
        <v>ref</v>
      </c>
      <c r="O40" s="55">
        <f t="shared" si="14"/>
        <v>1998</v>
      </c>
      <c r="P40" s="55">
        <f t="shared" si="2"/>
        <v>1998</v>
      </c>
      <c r="Q40" s="55" t="str">
        <f t="shared" si="31"/>
        <v>maïs fourrage</v>
      </c>
      <c r="R40" s="55" t="str">
        <f t="shared" si="15"/>
        <v>ok</v>
      </c>
      <c r="S40" s="50" t="str">
        <f t="shared" si="3"/>
        <v>781_1895-562_NGC25-1-2-BT-ref</v>
      </c>
      <c r="T40" s="50" t="str">
        <f>CONCATENATE(F40,"-",I40,"-",J40,"-",L40,"-",M40,"-",N40,"-",P40,"-",VLOOKUP(Q40,Liste_plantes!$A$2:$B$7,2,FALSE))</f>
        <v>781_1895-562_NGC25-1-2-BT-ref-1998-MF</v>
      </c>
      <c r="U40" s="86">
        <f t="shared" si="66"/>
        <v>35863</v>
      </c>
      <c r="V40" s="86" t="str">
        <f t="shared" si="4"/>
        <v>01/10/1998</v>
      </c>
      <c r="W40" s="53" t="str">
        <f t="shared" si="67"/>
        <v>OK</v>
      </c>
      <c r="X40" s="28">
        <f t="shared" si="68"/>
        <v>68</v>
      </c>
      <c r="Y40" s="28">
        <f t="shared" si="69"/>
        <v>274</v>
      </c>
      <c r="Z40" s="20" t="str">
        <f t="shared" si="70"/>
        <v>snu_ini.xml</v>
      </c>
      <c r="AA40" s="50" t="str">
        <f t="shared" si="71"/>
        <v>330562_0.1574</v>
      </c>
      <c r="AB40" s="18" t="str">
        <f t="shared" si="25"/>
        <v>14050_ref_sta.xml</v>
      </c>
      <c r="AC40" s="18" t="str">
        <f t="shared" si="72"/>
        <v>14050.1998</v>
      </c>
      <c r="AD40" s="18" t="str">
        <f t="shared" si="73"/>
        <v>14050.1998</v>
      </c>
      <c r="AE40" s="20">
        <f t="shared" si="74"/>
        <v>1</v>
      </c>
      <c r="AF40" s="15">
        <v>1</v>
      </c>
      <c r="AG40" s="3">
        <v>0</v>
      </c>
      <c r="AH40" s="20" t="str">
        <f>VLOOKUP(Q40,Liste_plantes!$A$2:$C$7,3,FALSE)</f>
        <v>corn_plt.xml</v>
      </c>
      <c r="AI40" s="20" t="str">
        <f>CONCATENATE(J40,"-",L40,"-",VLOOKUP(Q40,Liste_plantes!$A$2:$B$7,2,FALSE),"_tec.xml")</f>
        <v>1-2-MF_tec.xml</v>
      </c>
      <c r="AJ40" s="3" t="s">
        <v>16</v>
      </c>
      <c r="AK40" s="15" t="s">
        <v>16</v>
      </c>
      <c r="AL40" s="15" t="s">
        <v>16</v>
      </c>
      <c r="AM40" s="15" t="s">
        <v>16</v>
      </c>
    </row>
    <row r="41" spans="1:39" x14ac:dyDescent="0.3">
      <c r="A41" s="55" t="str">
        <f t="shared" si="40"/>
        <v>cnrm-cm5-aladin63</v>
      </c>
      <c r="B41" s="55" t="str">
        <f t="shared" si="41"/>
        <v>cca</v>
      </c>
      <c r="C41" s="55" t="str">
        <f t="shared" si="42"/>
        <v>8.5</v>
      </c>
      <c r="D41" s="55">
        <f t="shared" si="43"/>
        <v>1895</v>
      </c>
      <c r="E41" s="55">
        <f t="shared" si="44"/>
        <v>14050</v>
      </c>
      <c r="F41" s="55" t="str">
        <f t="shared" si="45"/>
        <v>781_1895</v>
      </c>
      <c r="G41" s="55">
        <f t="shared" si="46"/>
        <v>330562</v>
      </c>
      <c r="H41" s="55" t="str">
        <f t="shared" si="47"/>
        <v>0.1574</v>
      </c>
      <c r="I41" s="55" t="str">
        <f t="shared" si="26"/>
        <v>562_NGC25</v>
      </c>
      <c r="J41" s="55">
        <f t="shared" si="11"/>
        <v>1</v>
      </c>
      <c r="K41" s="55" t="str">
        <f t="shared" si="11"/>
        <v>BT_ci_MF</v>
      </c>
      <c r="L41" s="55">
        <f t="shared" ref="L41:M41" si="79">L40</f>
        <v>2</v>
      </c>
      <c r="M41" s="55" t="str">
        <f t="shared" si="79"/>
        <v>BT</v>
      </c>
      <c r="N41" s="55" t="str">
        <f t="shared" si="13"/>
        <v>ref</v>
      </c>
      <c r="O41" s="55">
        <f t="shared" si="14"/>
        <v>1998</v>
      </c>
      <c r="P41" s="55">
        <f t="shared" si="2"/>
        <v>1999</v>
      </c>
      <c r="Q41" s="55" t="str">
        <f t="shared" si="31"/>
        <v>blé tendre</v>
      </c>
      <c r="R41" s="55" t="str">
        <f t="shared" si="15"/>
        <v>ok</v>
      </c>
      <c r="S41" s="50" t="str">
        <f t="shared" si="3"/>
        <v>781_1895-562_NGC25-1-2-BT-ref</v>
      </c>
      <c r="T41" s="50" t="str">
        <f>CONCATENATE(F41,"-",I41,"-",J41,"-",L41,"-",M41,"-",N41,"-",P41,"-",VLOOKUP(Q41,Liste_plantes!$A$2:$B$7,2,FALSE))</f>
        <v>781_1895-562_NGC25-1-2-BT-ref-1999-BT</v>
      </c>
      <c r="U41" s="86">
        <f t="shared" si="66"/>
        <v>36070</v>
      </c>
      <c r="V41" s="86" t="str">
        <f t="shared" si="4"/>
        <v>15/08/1999</v>
      </c>
      <c r="W41" s="53" t="str">
        <f t="shared" si="67"/>
        <v>OK</v>
      </c>
      <c r="X41" s="28">
        <f t="shared" si="68"/>
        <v>275</v>
      </c>
      <c r="Y41" s="28">
        <f t="shared" si="69"/>
        <v>592</v>
      </c>
      <c r="Z41" s="20" t="str">
        <f t="shared" si="70"/>
        <v>snu_ini.xml</v>
      </c>
      <c r="AA41" s="50" t="str">
        <f t="shared" si="71"/>
        <v>330562_0.1574</v>
      </c>
      <c r="AB41" s="18" t="str">
        <f t="shared" si="25"/>
        <v>14050_ref_sta.xml</v>
      </c>
      <c r="AC41" s="18" t="str">
        <f t="shared" si="72"/>
        <v>14050.1998</v>
      </c>
      <c r="AD41" s="18" t="str">
        <f t="shared" si="73"/>
        <v>14050.1999</v>
      </c>
      <c r="AE41" s="20">
        <f t="shared" si="74"/>
        <v>2</v>
      </c>
      <c r="AF41" s="15">
        <v>1</v>
      </c>
      <c r="AG41" s="3">
        <v>0</v>
      </c>
      <c r="AH41" s="20" t="str">
        <f>VLOOKUP(Q41,Liste_plantes!$A$2:$C$7,3,FALSE)</f>
        <v>wheat_plt.xml</v>
      </c>
      <c r="AI41" s="20" t="str">
        <f>CONCATENATE(J41,"-",L41,"-",VLOOKUP(Q41,Liste_plantes!$A$2:$B$7,2,FALSE),"_tec.xml")</f>
        <v>1-2-BT_tec.xml</v>
      </c>
      <c r="AJ41" s="3" t="s">
        <v>16</v>
      </c>
      <c r="AK41" s="15" t="s">
        <v>16</v>
      </c>
      <c r="AL41" s="15" t="s">
        <v>16</v>
      </c>
      <c r="AM41" s="15" t="s">
        <v>16</v>
      </c>
    </row>
    <row r="42" spans="1:39" x14ac:dyDescent="0.3">
      <c r="A42" s="55" t="str">
        <f t="shared" si="40"/>
        <v>cnrm-cm5-aladin63</v>
      </c>
      <c r="B42" s="55" t="str">
        <f t="shared" si="41"/>
        <v>cca</v>
      </c>
      <c r="C42" s="55" t="str">
        <f t="shared" si="42"/>
        <v>8.5</v>
      </c>
      <c r="D42" s="55">
        <f t="shared" si="43"/>
        <v>1895</v>
      </c>
      <c r="E42" s="55">
        <f t="shared" si="44"/>
        <v>14050</v>
      </c>
      <c r="F42" s="55" t="str">
        <f t="shared" si="45"/>
        <v>781_1895</v>
      </c>
      <c r="G42" s="55">
        <f t="shared" si="46"/>
        <v>330562</v>
      </c>
      <c r="H42" s="55" t="str">
        <f t="shared" si="47"/>
        <v>0.1574</v>
      </c>
      <c r="I42" s="55" t="str">
        <f t="shared" si="26"/>
        <v>562_NGC25</v>
      </c>
      <c r="J42" s="55">
        <f t="shared" si="11"/>
        <v>1</v>
      </c>
      <c r="K42" s="55" t="str">
        <f t="shared" si="11"/>
        <v>BT_ci_MF</v>
      </c>
      <c r="L42" s="55">
        <f t="shared" ref="L42:M42" si="80">L41</f>
        <v>2</v>
      </c>
      <c r="M42" s="55" t="str">
        <f t="shared" si="80"/>
        <v>BT</v>
      </c>
      <c r="N42" s="55" t="str">
        <f t="shared" si="13"/>
        <v>ref</v>
      </c>
      <c r="O42" s="55">
        <f t="shared" si="14"/>
        <v>1999</v>
      </c>
      <c r="P42" s="55">
        <f t="shared" si="2"/>
        <v>2000</v>
      </c>
      <c r="Q42" s="55" t="str">
        <f t="shared" si="31"/>
        <v>ray grass d'Italie</v>
      </c>
      <c r="R42" s="55" t="str">
        <f t="shared" si="15"/>
        <v>ok</v>
      </c>
      <c r="S42" s="50" t="str">
        <f t="shared" si="3"/>
        <v>781_1895-562_NGC25-1-2-BT-ref</v>
      </c>
      <c r="T42" s="50" t="str">
        <f>CONCATENATE(F42,"-",I42,"-",J42,"-",L42,"-",M42,"-",N42,"-",P42,"-",VLOOKUP(Q42,Liste_plantes!$A$2:$B$7,2,FALSE))</f>
        <v>781_1895-562_NGC25-1-2-BT-ref-2000-rgi</v>
      </c>
      <c r="U42" s="86">
        <f t="shared" si="66"/>
        <v>36388</v>
      </c>
      <c r="V42" s="86" t="str">
        <f t="shared" si="4"/>
        <v>08/03/2000</v>
      </c>
      <c r="W42" s="53" t="str">
        <f t="shared" si="67"/>
        <v>OK</v>
      </c>
      <c r="X42" s="28">
        <f t="shared" si="68"/>
        <v>228</v>
      </c>
      <c r="Y42" s="28">
        <f t="shared" si="69"/>
        <v>433</v>
      </c>
      <c r="Z42" s="20" t="str">
        <f t="shared" si="70"/>
        <v>snu_ini.xml</v>
      </c>
      <c r="AA42" s="50" t="str">
        <f t="shared" si="71"/>
        <v>330562_0.1574</v>
      </c>
      <c r="AB42" s="18" t="str">
        <f t="shared" si="25"/>
        <v>14050_ref_sta.xml</v>
      </c>
      <c r="AC42" s="18" t="str">
        <f t="shared" si="72"/>
        <v>14050.1999</v>
      </c>
      <c r="AD42" s="18" t="str">
        <f t="shared" si="73"/>
        <v>14050.2000</v>
      </c>
      <c r="AE42" s="20">
        <f t="shared" si="74"/>
        <v>2</v>
      </c>
      <c r="AF42" s="15">
        <v>1</v>
      </c>
      <c r="AG42" s="3">
        <v>0</v>
      </c>
      <c r="AH42" s="20" t="str">
        <f>VLOOKUP(Q42,Liste_plantes!$A$2:$C$7,3,FALSE)</f>
        <v>ItalianRyegrass_CoverCrop_plt.xml</v>
      </c>
      <c r="AI42" s="20" t="str">
        <f>CONCATENATE(J42,"-",L42,"-",VLOOKUP(Q42,Liste_plantes!$A$2:$B$7,2,FALSE),"_tec.xml")</f>
        <v>1-2-rgi_tec.xml</v>
      </c>
      <c r="AJ42" s="3" t="s">
        <v>16</v>
      </c>
      <c r="AK42" s="15" t="s">
        <v>16</v>
      </c>
      <c r="AL42" s="15" t="s">
        <v>16</v>
      </c>
      <c r="AM42" s="15" t="s">
        <v>16</v>
      </c>
    </row>
    <row r="43" spans="1:39" x14ac:dyDescent="0.3">
      <c r="A43" s="55" t="str">
        <f t="shared" si="40"/>
        <v>cnrm-cm5-aladin63</v>
      </c>
      <c r="B43" s="55" t="str">
        <f t="shared" si="41"/>
        <v>cca</v>
      </c>
      <c r="C43" s="55" t="str">
        <f t="shared" si="42"/>
        <v>8.5</v>
      </c>
      <c r="D43" s="55">
        <f t="shared" si="43"/>
        <v>1895</v>
      </c>
      <c r="E43" s="55">
        <f t="shared" si="44"/>
        <v>14050</v>
      </c>
      <c r="F43" s="55" t="str">
        <f t="shared" si="45"/>
        <v>781_1895</v>
      </c>
      <c r="G43" s="55">
        <f t="shared" si="46"/>
        <v>330562</v>
      </c>
      <c r="H43" s="55" t="str">
        <f t="shared" si="47"/>
        <v>0.1574</v>
      </c>
      <c r="I43" s="55" t="str">
        <f t="shared" si="26"/>
        <v>562_NGC25</v>
      </c>
      <c r="J43" s="55">
        <f t="shared" si="11"/>
        <v>1</v>
      </c>
      <c r="K43" s="55" t="str">
        <f t="shared" si="11"/>
        <v>BT_ci_MF</v>
      </c>
      <c r="L43" s="55">
        <f t="shared" ref="L43:M43" si="81">L42</f>
        <v>2</v>
      </c>
      <c r="M43" s="55" t="str">
        <f t="shared" si="81"/>
        <v>BT</v>
      </c>
      <c r="N43" s="55" t="str">
        <f t="shared" si="13"/>
        <v>ref</v>
      </c>
      <c r="O43" s="55">
        <f t="shared" si="14"/>
        <v>2000</v>
      </c>
      <c r="P43" s="55">
        <f t="shared" si="2"/>
        <v>2000</v>
      </c>
      <c r="Q43" s="55" t="str">
        <f t="shared" si="31"/>
        <v>maïs fourrage</v>
      </c>
      <c r="R43" s="55" t="str">
        <f t="shared" si="15"/>
        <v>ok</v>
      </c>
      <c r="S43" s="50" t="str">
        <f t="shared" si="3"/>
        <v>781_1895-562_NGC25-1-2-BT-ref</v>
      </c>
      <c r="T43" s="50" t="str">
        <f>CONCATENATE(F43,"-",I43,"-",J43,"-",L43,"-",M43,"-",N43,"-",P43,"-",VLOOKUP(Q43,Liste_plantes!$A$2:$B$7,2,FALSE))</f>
        <v>781_1895-562_NGC25-1-2-BT-ref-2000-MF</v>
      </c>
      <c r="U43" s="86">
        <f t="shared" si="66"/>
        <v>36594</v>
      </c>
      <c r="V43" s="86" t="str">
        <f t="shared" si="4"/>
        <v>01/10/2000</v>
      </c>
      <c r="W43" s="53" t="str">
        <f t="shared" si="67"/>
        <v>OK</v>
      </c>
      <c r="X43" s="28">
        <f t="shared" si="68"/>
        <v>69</v>
      </c>
      <c r="Y43" s="28">
        <f t="shared" si="69"/>
        <v>275</v>
      </c>
      <c r="Z43" s="20" t="str">
        <f t="shared" si="70"/>
        <v>snu_ini.xml</v>
      </c>
      <c r="AA43" s="50" t="str">
        <f t="shared" si="71"/>
        <v>330562_0.1574</v>
      </c>
      <c r="AB43" s="18" t="str">
        <f t="shared" si="25"/>
        <v>14050_ref_sta.xml</v>
      </c>
      <c r="AC43" s="18" t="str">
        <f t="shared" si="72"/>
        <v>14050.2000</v>
      </c>
      <c r="AD43" s="18" t="str">
        <f t="shared" si="73"/>
        <v>14050.2000</v>
      </c>
      <c r="AE43" s="20">
        <f t="shared" si="74"/>
        <v>1</v>
      </c>
      <c r="AF43" s="15">
        <v>1</v>
      </c>
      <c r="AG43" s="3">
        <v>0</v>
      </c>
      <c r="AH43" s="20" t="str">
        <f>VLOOKUP(Q43,Liste_plantes!$A$2:$C$7,3,FALSE)</f>
        <v>corn_plt.xml</v>
      </c>
      <c r="AI43" s="20" t="str">
        <f>CONCATENATE(J43,"-",L43,"-",VLOOKUP(Q43,Liste_plantes!$A$2:$B$7,2,FALSE),"_tec.xml")</f>
        <v>1-2-MF_tec.xml</v>
      </c>
      <c r="AJ43" s="3" t="s">
        <v>16</v>
      </c>
      <c r="AK43" s="15" t="s">
        <v>16</v>
      </c>
      <c r="AL43" s="15" t="s">
        <v>16</v>
      </c>
      <c r="AM43" s="15" t="s">
        <v>16</v>
      </c>
    </row>
    <row r="44" spans="1:39" x14ac:dyDescent="0.3">
      <c r="A44" s="55" t="str">
        <f t="shared" si="40"/>
        <v>cnrm-cm5-aladin63</v>
      </c>
      <c r="B44" s="55" t="str">
        <f t="shared" si="41"/>
        <v>cca</v>
      </c>
      <c r="C44" s="55" t="str">
        <f t="shared" si="42"/>
        <v>8.5</v>
      </c>
      <c r="D44" s="55">
        <f t="shared" si="43"/>
        <v>1895</v>
      </c>
      <c r="E44" s="55">
        <f t="shared" si="44"/>
        <v>14050</v>
      </c>
      <c r="F44" s="55" t="str">
        <f t="shared" si="45"/>
        <v>781_1895</v>
      </c>
      <c r="G44" s="55">
        <f t="shared" si="46"/>
        <v>330562</v>
      </c>
      <c r="H44" s="55" t="str">
        <f t="shared" si="47"/>
        <v>0.1574</v>
      </c>
      <c r="I44" s="55" t="str">
        <f t="shared" si="26"/>
        <v>562_NGC25</v>
      </c>
      <c r="J44" s="55">
        <f t="shared" si="11"/>
        <v>1</v>
      </c>
      <c r="K44" s="55" t="str">
        <f t="shared" si="11"/>
        <v>BT_ci_MF</v>
      </c>
      <c r="L44" s="55">
        <f t="shared" ref="L44:M44" si="82">L43</f>
        <v>2</v>
      </c>
      <c r="M44" s="55" t="str">
        <f t="shared" si="82"/>
        <v>BT</v>
      </c>
      <c r="N44" s="55" t="str">
        <f t="shared" si="13"/>
        <v>ref</v>
      </c>
      <c r="O44" s="55">
        <f t="shared" si="14"/>
        <v>2000</v>
      </c>
      <c r="P44" s="55">
        <f t="shared" si="2"/>
        <v>2001</v>
      </c>
      <c r="Q44" s="55" t="str">
        <f t="shared" si="31"/>
        <v>blé tendre</v>
      </c>
      <c r="R44" s="55" t="str">
        <f t="shared" si="15"/>
        <v>ok</v>
      </c>
      <c r="S44" s="50" t="str">
        <f t="shared" si="3"/>
        <v>781_1895-562_NGC25-1-2-BT-ref</v>
      </c>
      <c r="T44" s="50" t="str">
        <f>CONCATENATE(F44,"-",I44,"-",J44,"-",L44,"-",M44,"-",N44,"-",P44,"-",VLOOKUP(Q44,Liste_plantes!$A$2:$B$7,2,FALSE))</f>
        <v>781_1895-562_NGC25-1-2-BT-ref-2001-BT</v>
      </c>
      <c r="U44" s="86">
        <f t="shared" si="66"/>
        <v>36801</v>
      </c>
      <c r="V44" s="86" t="str">
        <f t="shared" si="4"/>
        <v>15/08/2001</v>
      </c>
      <c r="W44" s="53" t="str">
        <f t="shared" si="67"/>
        <v>OK</v>
      </c>
      <c r="X44" s="28">
        <f t="shared" si="68"/>
        <v>276</v>
      </c>
      <c r="Y44" s="28">
        <f t="shared" si="69"/>
        <v>593</v>
      </c>
      <c r="Z44" s="20" t="str">
        <f t="shared" si="70"/>
        <v>snu_ini.xml</v>
      </c>
      <c r="AA44" s="50" t="str">
        <f t="shared" si="71"/>
        <v>330562_0.1574</v>
      </c>
      <c r="AB44" s="18" t="str">
        <f t="shared" si="25"/>
        <v>14050_ref_sta.xml</v>
      </c>
      <c r="AC44" s="18" t="str">
        <f t="shared" si="72"/>
        <v>14050.2000</v>
      </c>
      <c r="AD44" s="18" t="str">
        <f t="shared" si="73"/>
        <v>14050.2001</v>
      </c>
      <c r="AE44" s="20">
        <f t="shared" si="74"/>
        <v>2</v>
      </c>
      <c r="AF44" s="15">
        <v>1</v>
      </c>
      <c r="AG44" s="3">
        <v>0</v>
      </c>
      <c r="AH44" s="20" t="str">
        <f>VLOOKUP(Q44,Liste_plantes!$A$2:$C$7,3,FALSE)</f>
        <v>wheat_plt.xml</v>
      </c>
      <c r="AI44" s="20" t="str">
        <f>CONCATENATE(J44,"-",L44,"-",VLOOKUP(Q44,Liste_plantes!$A$2:$B$7,2,FALSE),"_tec.xml")</f>
        <v>1-2-BT_tec.xml</v>
      </c>
      <c r="AJ44" s="3" t="s">
        <v>16</v>
      </c>
      <c r="AK44" s="15" t="s">
        <v>16</v>
      </c>
      <c r="AL44" s="15" t="s">
        <v>16</v>
      </c>
      <c r="AM44" s="15" t="s">
        <v>16</v>
      </c>
    </row>
    <row r="45" spans="1:39" x14ac:dyDescent="0.3">
      <c r="A45" s="55" t="str">
        <f t="shared" si="40"/>
        <v>cnrm-cm5-aladin63</v>
      </c>
      <c r="B45" s="55" t="str">
        <f t="shared" si="41"/>
        <v>cca</v>
      </c>
      <c r="C45" s="55" t="str">
        <f t="shared" si="42"/>
        <v>8.5</v>
      </c>
      <c r="D45" s="55">
        <f t="shared" si="43"/>
        <v>1895</v>
      </c>
      <c r="E45" s="55">
        <f t="shared" si="44"/>
        <v>14050</v>
      </c>
      <c r="F45" s="55" t="str">
        <f t="shared" si="45"/>
        <v>781_1895</v>
      </c>
      <c r="G45" s="55">
        <f t="shared" si="46"/>
        <v>330562</v>
      </c>
      <c r="H45" s="55" t="str">
        <f t="shared" si="47"/>
        <v>0.1574</v>
      </c>
      <c r="I45" s="55" t="str">
        <f t="shared" si="26"/>
        <v>562_NGC25</v>
      </c>
      <c r="J45" s="55">
        <f t="shared" si="11"/>
        <v>1</v>
      </c>
      <c r="K45" s="55" t="str">
        <f t="shared" si="11"/>
        <v>BT_ci_MF</v>
      </c>
      <c r="L45" s="55">
        <f t="shared" ref="L45:M45" si="83">L44</f>
        <v>2</v>
      </c>
      <c r="M45" s="55" t="str">
        <f t="shared" si="83"/>
        <v>BT</v>
      </c>
      <c r="N45" s="55" t="str">
        <f t="shared" si="13"/>
        <v>ref</v>
      </c>
      <c r="O45" s="55">
        <f t="shared" si="14"/>
        <v>2001</v>
      </c>
      <c r="P45" s="55">
        <f t="shared" si="2"/>
        <v>2002</v>
      </c>
      <c r="Q45" s="55" t="str">
        <f t="shared" si="31"/>
        <v>ray grass d'Italie</v>
      </c>
      <c r="R45" s="55" t="str">
        <f t="shared" si="15"/>
        <v>ok</v>
      </c>
      <c r="S45" s="50" t="str">
        <f t="shared" si="3"/>
        <v>781_1895-562_NGC25-1-2-BT-ref</v>
      </c>
      <c r="T45" s="50" t="str">
        <f>CONCATENATE(F45,"-",I45,"-",J45,"-",L45,"-",M45,"-",N45,"-",P45,"-",VLOOKUP(Q45,Liste_plantes!$A$2:$B$7,2,FALSE))</f>
        <v>781_1895-562_NGC25-1-2-BT-ref-2002-rgi</v>
      </c>
      <c r="U45" s="86">
        <f t="shared" si="66"/>
        <v>37119</v>
      </c>
      <c r="V45" s="86" t="str">
        <f t="shared" si="4"/>
        <v>08/03/2002</v>
      </c>
      <c r="W45" s="53" t="str">
        <f t="shared" si="67"/>
        <v>OK</v>
      </c>
      <c r="X45" s="28">
        <f t="shared" si="68"/>
        <v>228</v>
      </c>
      <c r="Y45" s="28">
        <f t="shared" si="69"/>
        <v>432</v>
      </c>
      <c r="Z45" s="20" t="str">
        <f t="shared" si="70"/>
        <v>snu_ini.xml</v>
      </c>
      <c r="AA45" s="50" t="str">
        <f t="shared" si="71"/>
        <v>330562_0.1574</v>
      </c>
      <c r="AB45" s="18" t="str">
        <f t="shared" si="25"/>
        <v>14050_ref_sta.xml</v>
      </c>
      <c r="AC45" s="18" t="str">
        <f t="shared" si="72"/>
        <v>14050.2001</v>
      </c>
      <c r="AD45" s="18" t="str">
        <f t="shared" si="73"/>
        <v>14050.2002</v>
      </c>
      <c r="AE45" s="20">
        <f t="shared" si="74"/>
        <v>2</v>
      </c>
      <c r="AF45" s="15">
        <v>1</v>
      </c>
      <c r="AG45" s="3">
        <v>0</v>
      </c>
      <c r="AH45" s="20" t="str">
        <f>VLOOKUP(Q45,Liste_plantes!$A$2:$C$7,3,FALSE)</f>
        <v>ItalianRyegrass_CoverCrop_plt.xml</v>
      </c>
      <c r="AI45" s="20" t="str">
        <f>CONCATENATE(J45,"-",L45,"-",VLOOKUP(Q45,Liste_plantes!$A$2:$B$7,2,FALSE),"_tec.xml")</f>
        <v>1-2-rgi_tec.xml</v>
      </c>
      <c r="AJ45" s="3" t="s">
        <v>16</v>
      </c>
      <c r="AK45" s="15" t="s">
        <v>16</v>
      </c>
      <c r="AL45" s="15" t="s">
        <v>16</v>
      </c>
      <c r="AM45" s="15" t="s">
        <v>16</v>
      </c>
    </row>
    <row r="46" spans="1:39" x14ac:dyDescent="0.3">
      <c r="A46" s="55" t="str">
        <f t="shared" si="40"/>
        <v>cnrm-cm5-aladin63</v>
      </c>
      <c r="B46" s="55" t="str">
        <f t="shared" si="41"/>
        <v>cca</v>
      </c>
      <c r="C46" s="55" t="str">
        <f t="shared" si="42"/>
        <v>8.5</v>
      </c>
      <c r="D46" s="55">
        <f t="shared" si="43"/>
        <v>1895</v>
      </c>
      <c r="E46" s="55">
        <f t="shared" si="44"/>
        <v>14050</v>
      </c>
      <c r="F46" s="55" t="str">
        <f t="shared" si="45"/>
        <v>781_1895</v>
      </c>
      <c r="G46" s="55">
        <f t="shared" si="46"/>
        <v>330562</v>
      </c>
      <c r="H46" s="55" t="str">
        <f t="shared" si="47"/>
        <v>0.1574</v>
      </c>
      <c r="I46" s="55" t="str">
        <f t="shared" si="26"/>
        <v>562_NGC25</v>
      </c>
      <c r="J46" s="55">
        <f t="shared" si="11"/>
        <v>1</v>
      </c>
      <c r="K46" s="55" t="str">
        <f t="shared" si="11"/>
        <v>BT_ci_MF</v>
      </c>
      <c r="L46" s="55">
        <f t="shared" ref="L46:M46" si="84">L45</f>
        <v>2</v>
      </c>
      <c r="M46" s="55" t="str">
        <f t="shared" si="84"/>
        <v>BT</v>
      </c>
      <c r="N46" s="55" t="str">
        <f t="shared" si="13"/>
        <v>ref</v>
      </c>
      <c r="O46" s="55">
        <f t="shared" si="14"/>
        <v>2002</v>
      </c>
      <c r="P46" s="55">
        <f t="shared" si="2"/>
        <v>2002</v>
      </c>
      <c r="Q46" s="55" t="str">
        <f t="shared" si="31"/>
        <v>maïs fourrage</v>
      </c>
      <c r="R46" s="55" t="str">
        <f t="shared" si="15"/>
        <v>ok</v>
      </c>
      <c r="S46" s="50" t="str">
        <f t="shared" si="3"/>
        <v>781_1895-562_NGC25-1-2-BT-ref</v>
      </c>
      <c r="T46" s="50" t="str">
        <f>CONCATENATE(F46,"-",I46,"-",J46,"-",L46,"-",M46,"-",N46,"-",P46,"-",VLOOKUP(Q46,Liste_plantes!$A$2:$B$7,2,FALSE))</f>
        <v>781_1895-562_NGC25-1-2-BT-ref-2002-MF</v>
      </c>
      <c r="U46" s="86">
        <f t="shared" si="66"/>
        <v>37324</v>
      </c>
      <c r="V46" s="86" t="str">
        <f t="shared" si="4"/>
        <v>01/10/2002</v>
      </c>
      <c r="W46" s="53" t="str">
        <f t="shared" si="67"/>
        <v>OK</v>
      </c>
      <c r="X46" s="28">
        <f t="shared" si="68"/>
        <v>68</v>
      </c>
      <c r="Y46" s="28">
        <f t="shared" si="69"/>
        <v>274</v>
      </c>
      <c r="Z46" s="20" t="str">
        <f t="shared" si="70"/>
        <v>snu_ini.xml</v>
      </c>
      <c r="AA46" s="50" t="str">
        <f t="shared" si="71"/>
        <v>330562_0.1574</v>
      </c>
      <c r="AB46" s="18" t="str">
        <f t="shared" si="25"/>
        <v>14050_ref_sta.xml</v>
      </c>
      <c r="AC46" s="18" t="str">
        <f t="shared" si="72"/>
        <v>14050.2002</v>
      </c>
      <c r="AD46" s="18" t="str">
        <f t="shared" si="73"/>
        <v>14050.2002</v>
      </c>
      <c r="AE46" s="20">
        <f t="shared" si="74"/>
        <v>1</v>
      </c>
      <c r="AF46" s="15">
        <v>1</v>
      </c>
      <c r="AG46" s="3">
        <v>0</v>
      </c>
      <c r="AH46" s="20" t="str">
        <f>VLOOKUP(Q46,Liste_plantes!$A$2:$C$7,3,FALSE)</f>
        <v>corn_plt.xml</v>
      </c>
      <c r="AI46" s="20" t="str">
        <f>CONCATENATE(J46,"-",L46,"-",VLOOKUP(Q46,Liste_plantes!$A$2:$B$7,2,FALSE),"_tec.xml")</f>
        <v>1-2-MF_tec.xml</v>
      </c>
      <c r="AJ46" s="3" t="s">
        <v>16</v>
      </c>
      <c r="AK46" s="15" t="s">
        <v>16</v>
      </c>
      <c r="AL46" s="15" t="s">
        <v>16</v>
      </c>
      <c r="AM46" s="15" t="s">
        <v>16</v>
      </c>
    </row>
    <row r="47" spans="1:39" x14ac:dyDescent="0.3">
      <c r="A47" s="55" t="str">
        <f t="shared" si="40"/>
        <v>cnrm-cm5-aladin63</v>
      </c>
      <c r="B47" s="55" t="str">
        <f t="shared" si="41"/>
        <v>cca</v>
      </c>
      <c r="C47" s="55" t="str">
        <f t="shared" si="42"/>
        <v>8.5</v>
      </c>
      <c r="D47" s="55">
        <f t="shared" si="43"/>
        <v>1895</v>
      </c>
      <c r="E47" s="55">
        <f t="shared" si="44"/>
        <v>14050</v>
      </c>
      <c r="F47" s="55" t="str">
        <f t="shared" si="45"/>
        <v>781_1895</v>
      </c>
      <c r="G47" s="55">
        <f t="shared" si="46"/>
        <v>330562</v>
      </c>
      <c r="H47" s="55" t="str">
        <f t="shared" si="47"/>
        <v>0.1574</v>
      </c>
      <c r="I47" s="55" t="str">
        <f t="shared" si="26"/>
        <v>562_NGC25</v>
      </c>
      <c r="J47" s="55">
        <f t="shared" si="11"/>
        <v>1</v>
      </c>
      <c r="K47" s="55" t="str">
        <f t="shared" si="11"/>
        <v>BT_ci_MF</v>
      </c>
      <c r="L47" s="55">
        <f t="shared" ref="L47:M47" si="85">L46</f>
        <v>2</v>
      </c>
      <c r="M47" s="55" t="str">
        <f t="shared" si="85"/>
        <v>BT</v>
      </c>
      <c r="N47" s="55" t="str">
        <f t="shared" si="13"/>
        <v>ref</v>
      </c>
      <c r="O47" s="55">
        <f t="shared" si="14"/>
        <v>2002</v>
      </c>
      <c r="P47" s="55">
        <f t="shared" si="2"/>
        <v>2003</v>
      </c>
      <c r="Q47" s="55" t="str">
        <f t="shared" si="31"/>
        <v>blé tendre</v>
      </c>
      <c r="R47" s="55" t="str">
        <f t="shared" si="15"/>
        <v>ok</v>
      </c>
      <c r="S47" s="50" t="str">
        <f t="shared" si="3"/>
        <v>781_1895-562_NGC25-1-2-BT-ref</v>
      </c>
      <c r="T47" s="50" t="str">
        <f>CONCATENATE(F47,"-",I47,"-",J47,"-",L47,"-",M47,"-",N47,"-",P47,"-",VLOOKUP(Q47,Liste_plantes!$A$2:$B$7,2,FALSE))</f>
        <v>781_1895-562_NGC25-1-2-BT-ref-2003-BT</v>
      </c>
      <c r="U47" s="86">
        <f t="shared" si="66"/>
        <v>37531</v>
      </c>
      <c r="V47" s="86" t="str">
        <f t="shared" si="4"/>
        <v>15/08/2003</v>
      </c>
      <c r="W47" s="53" t="str">
        <f t="shared" si="67"/>
        <v>OK</v>
      </c>
      <c r="X47" s="28">
        <f t="shared" si="68"/>
        <v>275</v>
      </c>
      <c r="Y47" s="28">
        <f t="shared" si="69"/>
        <v>592</v>
      </c>
      <c r="Z47" s="20" t="str">
        <f t="shared" si="70"/>
        <v>snu_ini.xml</v>
      </c>
      <c r="AA47" s="50" t="str">
        <f t="shared" si="71"/>
        <v>330562_0.1574</v>
      </c>
      <c r="AB47" s="18" t="str">
        <f t="shared" si="25"/>
        <v>14050_ref_sta.xml</v>
      </c>
      <c r="AC47" s="18" t="str">
        <f t="shared" si="72"/>
        <v>14050.2002</v>
      </c>
      <c r="AD47" s="18" t="str">
        <f t="shared" si="73"/>
        <v>14050.2003</v>
      </c>
      <c r="AE47" s="20">
        <f t="shared" si="74"/>
        <v>2</v>
      </c>
      <c r="AF47" s="15">
        <v>1</v>
      </c>
      <c r="AG47" s="3">
        <v>0</v>
      </c>
      <c r="AH47" s="20" t="str">
        <f>VLOOKUP(Q47,Liste_plantes!$A$2:$C$7,3,FALSE)</f>
        <v>wheat_plt.xml</v>
      </c>
      <c r="AI47" s="20" t="str">
        <f>CONCATENATE(J47,"-",L47,"-",VLOOKUP(Q47,Liste_plantes!$A$2:$B$7,2,FALSE),"_tec.xml")</f>
        <v>1-2-BT_tec.xml</v>
      </c>
      <c r="AJ47" s="3" t="s">
        <v>16</v>
      </c>
      <c r="AK47" s="15" t="s">
        <v>16</v>
      </c>
      <c r="AL47" s="15" t="s">
        <v>16</v>
      </c>
      <c r="AM47" s="15" t="s">
        <v>16</v>
      </c>
    </row>
    <row r="48" spans="1:39" x14ac:dyDescent="0.3">
      <c r="A48" s="55" t="str">
        <f t="shared" si="40"/>
        <v>cnrm-cm5-aladin63</v>
      </c>
      <c r="B48" s="55" t="str">
        <f t="shared" si="41"/>
        <v>cca</v>
      </c>
      <c r="C48" s="55" t="str">
        <f t="shared" si="42"/>
        <v>8.5</v>
      </c>
      <c r="D48" s="55">
        <f t="shared" si="43"/>
        <v>1895</v>
      </c>
      <c r="E48" s="55">
        <f t="shared" si="44"/>
        <v>14050</v>
      </c>
      <c r="F48" s="55" t="str">
        <f t="shared" si="45"/>
        <v>781_1895</v>
      </c>
      <c r="G48" s="55">
        <f t="shared" si="46"/>
        <v>330562</v>
      </c>
      <c r="H48" s="55" t="str">
        <f t="shared" si="47"/>
        <v>0.1574</v>
      </c>
      <c r="I48" s="55" t="str">
        <f t="shared" si="26"/>
        <v>562_NGC25</v>
      </c>
      <c r="J48" s="55">
        <f t="shared" si="11"/>
        <v>1</v>
      </c>
      <c r="K48" s="55" t="str">
        <f t="shared" si="11"/>
        <v>BT_ci_MF</v>
      </c>
      <c r="L48" s="55">
        <f t="shared" ref="L48:M48" si="86">L47</f>
        <v>2</v>
      </c>
      <c r="M48" s="55" t="str">
        <f t="shared" si="86"/>
        <v>BT</v>
      </c>
      <c r="N48" s="55" t="str">
        <f t="shared" si="13"/>
        <v>ref</v>
      </c>
      <c r="O48" s="55">
        <f t="shared" si="14"/>
        <v>2003</v>
      </c>
      <c r="P48" s="55">
        <f t="shared" si="2"/>
        <v>2004</v>
      </c>
      <c r="Q48" s="55" t="str">
        <f t="shared" si="31"/>
        <v>ray grass d'Italie</v>
      </c>
      <c r="R48" s="55" t="str">
        <f t="shared" si="15"/>
        <v>ok</v>
      </c>
      <c r="S48" s="50" t="str">
        <f t="shared" si="3"/>
        <v>781_1895-562_NGC25-1-2-BT-ref</v>
      </c>
      <c r="T48" s="50" t="str">
        <f>CONCATENATE(F48,"-",I48,"-",J48,"-",L48,"-",M48,"-",N48,"-",P48,"-",VLOOKUP(Q48,Liste_plantes!$A$2:$B$7,2,FALSE))</f>
        <v>781_1895-562_NGC25-1-2-BT-ref-2004-rgi</v>
      </c>
      <c r="U48" s="86">
        <f t="shared" si="66"/>
        <v>37849</v>
      </c>
      <c r="V48" s="86" t="str">
        <f t="shared" si="4"/>
        <v>08/03/2004</v>
      </c>
      <c r="W48" s="53" t="str">
        <f t="shared" si="67"/>
        <v>OK</v>
      </c>
      <c r="X48" s="28">
        <f t="shared" si="68"/>
        <v>228</v>
      </c>
      <c r="Y48" s="28">
        <f t="shared" si="69"/>
        <v>433</v>
      </c>
      <c r="Z48" s="20" t="str">
        <f t="shared" si="70"/>
        <v>snu_ini.xml</v>
      </c>
      <c r="AA48" s="50" t="str">
        <f t="shared" si="71"/>
        <v>330562_0.1574</v>
      </c>
      <c r="AB48" s="18" t="str">
        <f t="shared" si="25"/>
        <v>14050_ref_sta.xml</v>
      </c>
      <c r="AC48" s="18" t="str">
        <f t="shared" si="72"/>
        <v>14050.2003</v>
      </c>
      <c r="AD48" s="18" t="str">
        <f t="shared" si="73"/>
        <v>14050.2004</v>
      </c>
      <c r="AE48" s="20">
        <f t="shared" si="74"/>
        <v>2</v>
      </c>
      <c r="AF48" s="15">
        <v>1</v>
      </c>
      <c r="AG48" s="3">
        <v>0</v>
      </c>
      <c r="AH48" s="20" t="str">
        <f>VLOOKUP(Q48,Liste_plantes!$A$2:$C$7,3,FALSE)</f>
        <v>ItalianRyegrass_CoverCrop_plt.xml</v>
      </c>
      <c r="AI48" s="20" t="str">
        <f>CONCATENATE(J48,"-",L48,"-",VLOOKUP(Q48,Liste_plantes!$A$2:$B$7,2,FALSE),"_tec.xml")</f>
        <v>1-2-rgi_tec.xml</v>
      </c>
      <c r="AJ48" s="3" t="s">
        <v>16</v>
      </c>
      <c r="AK48" s="15" t="s">
        <v>16</v>
      </c>
      <c r="AL48" s="15" t="s">
        <v>16</v>
      </c>
      <c r="AM48" s="15" t="s">
        <v>16</v>
      </c>
    </row>
    <row r="49" spans="1:39" x14ac:dyDescent="0.3">
      <c r="A49" s="55" t="str">
        <f t="shared" ref="A49:N50" si="87">A48</f>
        <v>cnrm-cm5-aladin63</v>
      </c>
      <c r="B49" s="55" t="str">
        <f t="shared" si="87"/>
        <v>cca</v>
      </c>
      <c r="C49" s="55" t="str">
        <f t="shared" si="87"/>
        <v>8.5</v>
      </c>
      <c r="D49" s="55">
        <f t="shared" si="87"/>
        <v>1895</v>
      </c>
      <c r="E49" s="55">
        <f t="shared" si="87"/>
        <v>14050</v>
      </c>
      <c r="F49" s="55" t="str">
        <f t="shared" si="87"/>
        <v>781_1895</v>
      </c>
      <c r="G49" s="55">
        <f t="shared" si="87"/>
        <v>330562</v>
      </c>
      <c r="H49" s="55" t="str">
        <f t="shared" si="87"/>
        <v>0.1574</v>
      </c>
      <c r="I49" s="55" t="str">
        <f t="shared" si="26"/>
        <v>562_NGC25</v>
      </c>
      <c r="J49" s="55">
        <f t="shared" si="87"/>
        <v>1</v>
      </c>
      <c r="K49" s="55" t="str">
        <f t="shared" si="87"/>
        <v>BT_ci_MF</v>
      </c>
      <c r="L49" s="55">
        <f t="shared" si="87"/>
        <v>2</v>
      </c>
      <c r="M49" s="55" t="str">
        <f t="shared" si="87"/>
        <v>BT</v>
      </c>
      <c r="N49" s="55" t="str">
        <f t="shared" si="87"/>
        <v>ref</v>
      </c>
      <c r="O49" s="55">
        <f>IF(Q48="maïs fourrage",O48,O48+1)</f>
        <v>2004</v>
      </c>
      <c r="P49" s="55">
        <f t="shared" si="2"/>
        <v>2004</v>
      </c>
      <c r="Q49" s="55" t="str">
        <f>Q46</f>
        <v>maïs fourrage</v>
      </c>
      <c r="R49" s="55" t="str">
        <f>IF(OR(AND(Q49="ray grass d'Italie",Q48="blé tendre"),AND(Q49="maïs fourrage",Q48="ray grass d'Italie"),AND(Q49="blé tendre",Q48="maïs fourrage")),"ok","pb")</f>
        <v>ok</v>
      </c>
      <c r="S49" s="50" t="str">
        <f t="shared" si="3"/>
        <v>781_1895-562_NGC25-1-2-BT-ref</v>
      </c>
      <c r="T49" s="50" t="str">
        <f>CONCATENATE(F49,"-",I49,"-",J49,"-",L49,"-",M49,"-",N49,"-",P49,"-",VLOOKUP(Q49,Liste_plantes!$A$2:$B$7,2,FALSE))</f>
        <v>781_1895-562_NGC25-1-2-BT-ref-2004-MF</v>
      </c>
      <c r="U49" s="86">
        <f>V48+1</f>
        <v>38055</v>
      </c>
      <c r="V49" s="86" t="str">
        <f t="shared" si="4"/>
        <v>01/10/2004</v>
      </c>
      <c r="W49" s="53" t="str">
        <f>IF(OR(YEAR(U49)=1978,(U49-V48)=1),"OK","!!!")</f>
        <v>OK</v>
      </c>
      <c r="X49" s="28">
        <f t="shared" si="68"/>
        <v>69</v>
      </c>
      <c r="Y49" s="28">
        <f t="shared" si="69"/>
        <v>275</v>
      </c>
      <c r="Z49" s="20" t="str">
        <f>IF(AND(Q48="prairie",Q49="prairie"),"prairie_ini.xml","snu_ini.xml")</f>
        <v>snu_ini.xml</v>
      </c>
      <c r="AA49" s="50" t="str">
        <f t="shared" si="71"/>
        <v>330562_0.1574</v>
      </c>
      <c r="AB49" s="18" t="str">
        <f t="shared" si="25"/>
        <v>14050_ref_sta.xml</v>
      </c>
      <c r="AC49" s="18" t="str">
        <f t="shared" si="72"/>
        <v>14050.2004</v>
      </c>
      <c r="AD49" s="18" t="str">
        <f t="shared" si="73"/>
        <v>14050.2004</v>
      </c>
      <c r="AE49" s="20">
        <f t="shared" si="74"/>
        <v>1</v>
      </c>
      <c r="AF49" s="15">
        <v>1</v>
      </c>
      <c r="AG49" s="3">
        <v>0</v>
      </c>
      <c r="AH49" s="20" t="str">
        <f>VLOOKUP(Q49,Liste_plantes!$A$2:$C$7,3,FALSE)</f>
        <v>corn_plt.xml</v>
      </c>
      <c r="AI49" s="20" t="str">
        <f>CONCATENATE(J49,"-",L49,"-",VLOOKUP(Q49,Liste_plantes!$A$2:$B$7,2,FALSE),"_tec.xml")</f>
        <v>1-2-MF_tec.xml</v>
      </c>
      <c r="AJ49" s="3" t="s">
        <v>16</v>
      </c>
      <c r="AK49" s="15" t="s">
        <v>16</v>
      </c>
      <c r="AL49" s="15" t="s">
        <v>16</v>
      </c>
      <c r="AM49" s="15" t="s">
        <v>16</v>
      </c>
    </row>
    <row r="50" spans="1:39" s="119" customFormat="1" x14ac:dyDescent="0.3">
      <c r="A50" s="111" t="str">
        <f t="shared" si="87"/>
        <v>cnrm-cm5-aladin63</v>
      </c>
      <c r="B50" s="111" t="str">
        <f t="shared" si="87"/>
        <v>cca</v>
      </c>
      <c r="C50" s="111" t="str">
        <f t="shared" si="87"/>
        <v>8.5</v>
      </c>
      <c r="D50" s="111">
        <f t="shared" si="87"/>
        <v>1895</v>
      </c>
      <c r="E50" s="111">
        <f t="shared" si="87"/>
        <v>14050</v>
      </c>
      <c r="F50" s="111" t="str">
        <f t="shared" si="87"/>
        <v>781_1895</v>
      </c>
      <c r="G50" s="111">
        <f t="shared" si="87"/>
        <v>330562</v>
      </c>
      <c r="H50" s="111" t="str">
        <f t="shared" si="87"/>
        <v>0.1574</v>
      </c>
      <c r="I50" s="55" t="str">
        <f t="shared" si="26"/>
        <v>562_NGC25</v>
      </c>
      <c r="J50" s="111">
        <f t="shared" si="87"/>
        <v>1</v>
      </c>
      <c r="K50" s="111" t="str">
        <f t="shared" si="87"/>
        <v>BT_ci_MF</v>
      </c>
      <c r="L50" s="111">
        <f t="shared" si="87"/>
        <v>2</v>
      </c>
      <c r="M50" s="111" t="str">
        <f t="shared" si="87"/>
        <v>BT</v>
      </c>
      <c r="N50" s="111" t="str">
        <f t="shared" si="87"/>
        <v>ref</v>
      </c>
      <c r="O50" s="111">
        <f>IF(Q49="maïs fourrage",O49,O49+1)</f>
        <v>2004</v>
      </c>
      <c r="P50" s="112">
        <f t="shared" ref="P50" si="88">IF(Q50="maïs fourrage",O50,O50+1)</f>
        <v>2005</v>
      </c>
      <c r="Q50" s="111" t="s">
        <v>281</v>
      </c>
      <c r="R50" s="111" t="str">
        <f>IF(OR(AND(Q50="ray grass d'Italie",Q49="blé tendre"),AND(Q50="maïs fourrage",Q49="ray grass d'Italie"),AND(Q50="blé tendre",Q49="maïs fourrage")),"ok","pb")</f>
        <v>ok</v>
      </c>
      <c r="S50" s="113" t="str">
        <f t="shared" si="3"/>
        <v>781_1895-562_NGC25-1-2-BT-ref</v>
      </c>
      <c r="T50" s="113" t="str">
        <f>CONCATENATE(F50,"-",I50,"-",J50,"-",L50,"-",M50,"-",N50,"-",P50,"-",VLOOKUP(Q50,Liste_plantes!$A$2:$B$7,2,FALSE))</f>
        <v>781_1895-562_NGC25-1-2-BT-ref-2005-BT</v>
      </c>
      <c r="U50" s="114">
        <f>V49+1</f>
        <v>38262</v>
      </c>
      <c r="V50" s="114" t="str">
        <f t="shared" ref="V50" si="89">IF(Q50="blé tendre",CONCATENATE("15/08/",P50),IF(Q50="ray grass d'Italie",CONCATENATE("08/03/",P50),IF(Q50="maïs fourrage",CONCATENATE("01/10/",P50),"pb")))</f>
        <v>15/08/2005</v>
      </c>
      <c r="W50" s="115" t="str">
        <f>IF(OR(YEAR(U50)=1978,(U50-V49)=1),"OK","!!!")</f>
        <v>OK</v>
      </c>
      <c r="X50" s="116">
        <f t="shared" ref="X50" si="90">U50-DATE($O50,1,1)+1</f>
        <v>276</v>
      </c>
      <c r="Y50" s="116">
        <f t="shared" ref="Y50" si="91">V50-DATE($O50,1,1)+1</f>
        <v>593</v>
      </c>
      <c r="Z50" s="117" t="str">
        <f>IF(AND(Q49="prairie",Q50="prairie"),"prairie_ini.xml","snu_ini.xml")</f>
        <v>snu_ini.xml</v>
      </c>
      <c r="AA50" s="113" t="str">
        <f t="shared" ref="AA50" si="92">CONCATENATE(G50,"_",H50)</f>
        <v>330562_0.1574</v>
      </c>
      <c r="AB50" s="118" t="str">
        <f t="shared" ref="AB50" si="93">CONCATENATE($E50,"_",N50,"_sta.xml")</f>
        <v>14050_ref_sta.xml</v>
      </c>
      <c r="AC50" s="118" t="str">
        <f t="shared" ref="AC50" si="94">CONCATENATE($E50,".",YEAR(U50))</f>
        <v>14050.2004</v>
      </c>
      <c r="AD50" s="118" t="str">
        <f t="shared" ref="AD50" si="95">CONCATENATE($E50,".",YEAR(V50))</f>
        <v>14050.2005</v>
      </c>
      <c r="AE50" s="117">
        <f t="shared" ref="AE50" si="96">IF(YEAR(V50)=YEAR(U50),1,2)</f>
        <v>2</v>
      </c>
      <c r="AF50" s="119">
        <v>1</v>
      </c>
      <c r="AG50" s="120">
        <v>0</v>
      </c>
      <c r="AH50" s="117" t="str">
        <f>VLOOKUP(Q50,Liste_plantes!$A$2:$C$7,3,FALSE)</f>
        <v>wheat_plt.xml</v>
      </c>
      <c r="AI50" s="117" t="str">
        <f>CONCATENATE(J50,"-",L50,"-",VLOOKUP(Q50,Liste_plantes!$A$2:$B$7,2,FALSE),"_tec.xml")</f>
        <v>1-2-BT_tec.xml</v>
      </c>
      <c r="AJ50" s="120" t="s">
        <v>16</v>
      </c>
      <c r="AK50" s="119" t="s">
        <v>16</v>
      </c>
      <c r="AL50" s="119" t="s">
        <v>16</v>
      </c>
      <c r="AM50" s="119" t="s">
        <v>16</v>
      </c>
    </row>
    <row r="51" spans="1:39" x14ac:dyDescent="0.3">
      <c r="A51" s="58" t="s">
        <v>290</v>
      </c>
      <c r="B51" s="58" t="s">
        <v>291</v>
      </c>
      <c r="C51" s="58" t="s">
        <v>292</v>
      </c>
      <c r="D51" s="58">
        <v>1895</v>
      </c>
      <c r="E51" s="58">
        <v>14050</v>
      </c>
      <c r="F51" s="58" t="s">
        <v>284</v>
      </c>
      <c r="G51" s="58">
        <v>330562</v>
      </c>
      <c r="H51" s="58" t="s">
        <v>286</v>
      </c>
      <c r="I51" s="123" t="str">
        <f t="shared" si="26"/>
        <v>562_NGC25</v>
      </c>
      <c r="J51" s="59">
        <v>1</v>
      </c>
      <c r="K51" s="59" t="s">
        <v>309</v>
      </c>
      <c r="L51" s="59">
        <v>2</v>
      </c>
      <c r="M51" s="59" t="s">
        <v>278</v>
      </c>
      <c r="N51" s="59" t="s">
        <v>371</v>
      </c>
      <c r="O51" s="59">
        <v>1972</v>
      </c>
      <c r="P51" s="55">
        <f t="shared" si="2"/>
        <v>1973</v>
      </c>
      <c r="Q51" s="59" t="s">
        <v>305</v>
      </c>
      <c r="R51" s="55"/>
      <c r="S51" s="50" t="str">
        <f t="shared" si="3"/>
        <v>781_1895-562_NGC25-1-2-rgi-NA</v>
      </c>
      <c r="T51" s="50" t="str">
        <f>CONCATENATE(F51,"-",I51,"-",J51,"-",L51,"-",M51,"-",N51,"-",P51,"-",VLOOKUP(Q51,Liste_plantes!$A$2:$B$7,2,FALSE))</f>
        <v>781_1895-562_NGC25-1-2-rgi-NA-1973-rgi</v>
      </c>
      <c r="U51" s="75">
        <v>26547</v>
      </c>
      <c r="V51" s="86" t="str">
        <f t="shared" si="4"/>
        <v>08/03/1973</v>
      </c>
      <c r="W51" s="53"/>
      <c r="X51" s="28">
        <f>U51-DATE($O51,1,1)+1</f>
        <v>249</v>
      </c>
      <c r="Y51" s="28">
        <f t="shared" ref="Y51:Y82" si="97">V51-DATE($O51,1,1)+1</f>
        <v>433</v>
      </c>
      <c r="Z51" s="60" t="s">
        <v>294</v>
      </c>
      <c r="AA51" s="50" t="str">
        <f>CONCATENATE(G51,"_",H51)</f>
        <v>330562_0.1574</v>
      </c>
      <c r="AB51" s="18" t="str">
        <f t="shared" ref="AB51:AB53" si="98">AB52</f>
        <v>14050_ref_sta.xml</v>
      </c>
      <c r="AC51" s="18" t="str">
        <f t="shared" si="72"/>
        <v>14050.1972</v>
      </c>
      <c r="AD51" s="18" t="str">
        <f t="shared" si="73"/>
        <v>14050.1973</v>
      </c>
      <c r="AE51" s="20">
        <f>IF(YEAR(V51)=YEAR(U51),1,2)</f>
        <v>2</v>
      </c>
      <c r="AF51" s="15">
        <v>1</v>
      </c>
      <c r="AG51" s="3">
        <v>0</v>
      </c>
      <c r="AH51" s="20" t="str">
        <f>VLOOKUP(Q51,Liste_plantes!$A$2:$C$7,3,FALSE)</f>
        <v>ItalianRyegrass_CoverCrop_plt.xml</v>
      </c>
      <c r="AI51" s="20" t="str">
        <f>CONCATENATE(J51,"-",L51,"-",VLOOKUP(Q51,Liste_plantes!$A$2:$B$7,2,FALSE),"_tec.xml")</f>
        <v>1-2-rgi_tec.xml</v>
      </c>
      <c r="AJ51" s="3" t="s">
        <v>16</v>
      </c>
      <c r="AK51" s="15" t="s">
        <v>16</v>
      </c>
      <c r="AL51" s="15" t="s">
        <v>16</v>
      </c>
      <c r="AM51" s="15" t="s">
        <v>16</v>
      </c>
    </row>
    <row r="52" spans="1:39" x14ac:dyDescent="0.3">
      <c r="A52" s="55" t="str">
        <f t="shared" ref="A52:A99" si="99">A51</f>
        <v>cnrm-cm5-aladin63</v>
      </c>
      <c r="B52" s="55" t="str">
        <f t="shared" ref="B52:B99" si="100">B51</f>
        <v>cca</v>
      </c>
      <c r="C52" s="55" t="str">
        <f t="shared" ref="C52:C99" si="101">C51</f>
        <v>8.5</v>
      </c>
      <c r="D52" s="55">
        <f t="shared" ref="D52:D99" si="102">D51</f>
        <v>1895</v>
      </c>
      <c r="E52" s="55">
        <f t="shared" ref="E52:E99" si="103">E51</f>
        <v>14050</v>
      </c>
      <c r="F52" s="55" t="str">
        <f t="shared" ref="F52:F99" si="104">F51</f>
        <v>781_1895</v>
      </c>
      <c r="G52" s="55">
        <f t="shared" ref="G52:G99" si="105">G51</f>
        <v>330562</v>
      </c>
      <c r="H52" s="55" t="str">
        <f t="shared" ref="H52:H56" si="106">H51</f>
        <v>0.1574</v>
      </c>
      <c r="I52" s="55" t="str">
        <f t="shared" si="26"/>
        <v>562_NGC25</v>
      </c>
      <c r="J52" s="55">
        <f>J51</f>
        <v>1</v>
      </c>
      <c r="K52" s="55" t="str">
        <f>K51</f>
        <v>BT_ci_MF</v>
      </c>
      <c r="L52" s="55">
        <f>L51</f>
        <v>2</v>
      </c>
      <c r="M52" s="55" t="str">
        <f>M51</f>
        <v>rgi</v>
      </c>
      <c r="N52" s="55" t="str">
        <f>N51</f>
        <v>NA</v>
      </c>
      <c r="O52" s="55">
        <f t="shared" si="14"/>
        <v>1973</v>
      </c>
      <c r="P52" s="55">
        <f t="shared" si="2"/>
        <v>1973</v>
      </c>
      <c r="Q52" s="59" t="s">
        <v>302</v>
      </c>
      <c r="R52" s="55" t="str">
        <f>IF(OR(AND(Q52="ray grass d'Italie",Q51="blé tendre"),AND(Q52="maïs fourrage",Q51="ray grass d'Italie"),AND(Q52="blé tendre",Q51="maïs fourrage")),"ok","pb")</f>
        <v>ok</v>
      </c>
      <c r="S52" s="50" t="str">
        <f t="shared" si="3"/>
        <v>781_1895-562_NGC25-1-2-rgi-NA</v>
      </c>
      <c r="T52" s="50" t="str">
        <f>CONCATENATE(F52,"-",I52,"-",J52,"-",L52,"-",M52,"-",N52,"-",P52,"-",VLOOKUP(Q52,Liste_plantes!$A$2:$B$7,2,FALSE))</f>
        <v>781_1895-562_NGC25-1-2-rgi-NA-1973-MF</v>
      </c>
      <c r="U52" s="86">
        <f>V51+1</f>
        <v>26732</v>
      </c>
      <c r="V52" s="86" t="str">
        <f t="shared" si="4"/>
        <v>01/10/1973</v>
      </c>
      <c r="W52" s="53" t="str">
        <f>IF(OR(YEAR(U52)=1978,(U52-V51)=1),"OK","!!!")</f>
        <v>OK</v>
      </c>
      <c r="X52" s="28">
        <f>U52-DATE($O52,1,1)+1</f>
        <v>68</v>
      </c>
      <c r="Y52" s="28">
        <f t="shared" si="97"/>
        <v>274</v>
      </c>
      <c r="Z52" s="20" t="str">
        <f t="shared" ref="Z52" si="107">IF(AND(Q51="prairie",Q52="prairie"),"prairie_ini.xml","snu_ini.xml")</f>
        <v>snu_ini.xml</v>
      </c>
      <c r="AA52" s="50" t="str">
        <f t="shared" ref="AA52:AA98" si="108">CONCATENATE(G52,"_",H52)</f>
        <v>330562_0.1574</v>
      </c>
      <c r="AB52" s="18" t="str">
        <f t="shared" si="98"/>
        <v>14050_ref_sta.xml</v>
      </c>
      <c r="AC52" s="18" t="str">
        <f t="shared" ref="AC52" si="109">CONCATENATE($E52,".",YEAR(U52))</f>
        <v>14050.1973</v>
      </c>
      <c r="AD52" s="18" t="str">
        <f t="shared" ref="AD52:AD83" si="110">CONCATENATE($E52,".",YEAR(V52))</f>
        <v>14050.1973</v>
      </c>
      <c r="AE52" s="20">
        <f t="shared" ref="AE52:AE98" si="111">IF(YEAR(V52)=YEAR(U52),1,2)</f>
        <v>1</v>
      </c>
      <c r="AF52" s="15">
        <v>1</v>
      </c>
      <c r="AG52" s="3">
        <v>0</v>
      </c>
      <c r="AH52" s="20" t="str">
        <f>VLOOKUP(Q52,Liste_plantes!$A$2:$C$7,3,FALSE)</f>
        <v>corn_plt.xml</v>
      </c>
      <c r="AI52" s="20" t="str">
        <f>CONCATENATE(J52,"-",L52,"-",VLOOKUP(Q52,Liste_plantes!$A$2:$B$7,2,FALSE),"_tec.xml")</f>
        <v>1-2-MF_tec.xml</v>
      </c>
      <c r="AJ52" s="3" t="s">
        <v>16</v>
      </c>
      <c r="AK52" s="15" t="s">
        <v>16</v>
      </c>
      <c r="AL52" s="15" t="s">
        <v>16</v>
      </c>
      <c r="AM52" s="15" t="s">
        <v>16</v>
      </c>
    </row>
    <row r="53" spans="1:39" x14ac:dyDescent="0.3">
      <c r="A53" s="55" t="str">
        <f t="shared" si="99"/>
        <v>cnrm-cm5-aladin63</v>
      </c>
      <c r="B53" s="55" t="str">
        <f t="shared" si="100"/>
        <v>cca</v>
      </c>
      <c r="C53" s="55" t="str">
        <f t="shared" si="101"/>
        <v>8.5</v>
      </c>
      <c r="D53" s="55">
        <f t="shared" si="102"/>
        <v>1895</v>
      </c>
      <c r="E53" s="55">
        <f t="shared" si="103"/>
        <v>14050</v>
      </c>
      <c r="F53" s="55" t="str">
        <f t="shared" si="104"/>
        <v>781_1895</v>
      </c>
      <c r="G53" s="55">
        <f t="shared" si="105"/>
        <v>330562</v>
      </c>
      <c r="H53" s="55" t="str">
        <f t="shared" si="106"/>
        <v>0.1574</v>
      </c>
      <c r="I53" s="55" t="str">
        <f t="shared" si="26"/>
        <v>562_NGC25</v>
      </c>
      <c r="J53" s="55">
        <f t="shared" ref="J53:J99" si="112">J52</f>
        <v>1</v>
      </c>
      <c r="K53" s="55" t="str">
        <f t="shared" ref="K53:L99" si="113">K52</f>
        <v>BT_ci_MF</v>
      </c>
      <c r="L53" s="55">
        <f t="shared" si="113"/>
        <v>2</v>
      </c>
      <c r="M53" s="55" t="str">
        <f t="shared" ref="M53" si="114">M52</f>
        <v>rgi</v>
      </c>
      <c r="N53" s="55" t="str">
        <f t="shared" ref="N53:N99" si="115">N52</f>
        <v>NA</v>
      </c>
      <c r="O53" s="55">
        <f t="shared" si="14"/>
        <v>1973</v>
      </c>
      <c r="P53" s="55">
        <f t="shared" si="2"/>
        <v>1974</v>
      </c>
      <c r="Q53" s="59" t="s">
        <v>281</v>
      </c>
      <c r="R53" s="55" t="str">
        <f t="shared" si="15"/>
        <v>ok</v>
      </c>
      <c r="S53" s="50" t="str">
        <f t="shared" si="3"/>
        <v>781_1895-562_NGC25-1-2-rgi-NA</v>
      </c>
      <c r="T53" s="50" t="str">
        <f>CONCATENATE(F53,"-",I53,"-",J53,"-",L53,"-",M53,"-",N53,"-",P53,"-",VLOOKUP(Q53,Liste_plantes!$A$2:$B$7,2,FALSE))</f>
        <v>781_1895-562_NGC25-1-2-rgi-NA-1974-BT</v>
      </c>
      <c r="U53" s="86">
        <f>V52+1</f>
        <v>26939</v>
      </c>
      <c r="V53" s="86" t="str">
        <f t="shared" si="4"/>
        <v>15/08/1974</v>
      </c>
      <c r="W53" s="53" t="str">
        <f>IF(OR(YEAR(U53)=1978,(U53-V52)=1),"OK","!!!")</f>
        <v>OK</v>
      </c>
      <c r="X53" s="28">
        <f>U53-DATE($O53,1,1)+1</f>
        <v>275</v>
      </c>
      <c r="Y53" s="28">
        <f t="shared" si="97"/>
        <v>592</v>
      </c>
      <c r="Z53" s="20" t="str">
        <f>IF(AND(Q52="prairie",Q53="prairie"),"prairie_ini.xml","snu_ini.xml")</f>
        <v>snu_ini.xml</v>
      </c>
      <c r="AA53" s="50" t="str">
        <f t="shared" si="108"/>
        <v>330562_0.1574</v>
      </c>
      <c r="AB53" s="18" t="str">
        <f t="shared" si="98"/>
        <v>14050_ref_sta.xml</v>
      </c>
      <c r="AC53" s="18" t="str">
        <f t="shared" ref="AC53:AC100" si="116">CONCATENATE($E53,".",YEAR(U53))</f>
        <v>14050.1973</v>
      </c>
      <c r="AD53" s="18" t="str">
        <f t="shared" si="110"/>
        <v>14050.1974</v>
      </c>
      <c r="AE53" s="20">
        <f t="shared" si="111"/>
        <v>2</v>
      </c>
      <c r="AF53" s="15">
        <v>1</v>
      </c>
      <c r="AG53" s="3">
        <v>0</v>
      </c>
      <c r="AH53" s="20" t="str">
        <f>VLOOKUP(Q53,Liste_plantes!$A$2:$C$7,3,FALSE)</f>
        <v>wheat_plt.xml</v>
      </c>
      <c r="AI53" s="20" t="str">
        <f>CONCATENATE(J53,"-",L53,"-",VLOOKUP(Q53,Liste_plantes!$A$2:$B$7,2,FALSE),"_tec.xml")</f>
        <v>1-2-BT_tec.xml</v>
      </c>
      <c r="AJ53" s="3" t="s">
        <v>16</v>
      </c>
      <c r="AK53" s="15" t="s">
        <v>16</v>
      </c>
      <c r="AL53" s="15" t="s">
        <v>16</v>
      </c>
      <c r="AM53" s="15" t="s">
        <v>16</v>
      </c>
    </row>
    <row r="54" spans="1:39" x14ac:dyDescent="0.3">
      <c r="A54" s="55" t="str">
        <f t="shared" si="99"/>
        <v>cnrm-cm5-aladin63</v>
      </c>
      <c r="B54" s="55" t="str">
        <f t="shared" si="100"/>
        <v>cca</v>
      </c>
      <c r="C54" s="55" t="str">
        <f t="shared" si="101"/>
        <v>8.5</v>
      </c>
      <c r="D54" s="55">
        <f t="shared" si="102"/>
        <v>1895</v>
      </c>
      <c r="E54" s="55">
        <f t="shared" si="103"/>
        <v>14050</v>
      </c>
      <c r="F54" s="55" t="str">
        <f t="shared" si="104"/>
        <v>781_1895</v>
      </c>
      <c r="G54" s="55">
        <f t="shared" si="105"/>
        <v>330562</v>
      </c>
      <c r="H54" s="55" t="str">
        <f t="shared" si="106"/>
        <v>0.1574</v>
      </c>
      <c r="I54" s="55" t="str">
        <f t="shared" si="26"/>
        <v>562_NGC25</v>
      </c>
      <c r="J54" s="55">
        <f t="shared" si="112"/>
        <v>1</v>
      </c>
      <c r="K54" s="55" t="str">
        <f t="shared" si="113"/>
        <v>BT_ci_MF</v>
      </c>
      <c r="L54" s="55">
        <f t="shared" si="113"/>
        <v>2</v>
      </c>
      <c r="M54" s="55" t="str">
        <f t="shared" ref="M54" si="117">M53</f>
        <v>rgi</v>
      </c>
      <c r="N54" s="121" t="s">
        <v>371</v>
      </c>
      <c r="O54" s="55">
        <f t="shared" si="14"/>
        <v>1974</v>
      </c>
      <c r="P54" s="55">
        <f t="shared" si="2"/>
        <v>1975</v>
      </c>
      <c r="Q54" s="55" t="str">
        <f>Q51</f>
        <v>ray grass d'Italie</v>
      </c>
      <c r="R54" s="55" t="str">
        <f t="shared" si="15"/>
        <v>ok</v>
      </c>
      <c r="S54" s="50" t="str">
        <f t="shared" si="3"/>
        <v>781_1895-562_NGC25-1-2-rgi-NA</v>
      </c>
      <c r="T54" s="50" t="str">
        <f>CONCATENATE(F54,"-",I54,"-",J54,"-",L54,"-",M54,"-",N54,"-",P54,"-",VLOOKUP(Q54,Liste_plantes!$A$2:$B$7,2,FALSE))</f>
        <v>781_1895-562_NGC25-1-2-rgi-NA-1975-rgi</v>
      </c>
      <c r="U54" s="86">
        <f>V53+1</f>
        <v>27257</v>
      </c>
      <c r="V54" s="86" t="str">
        <f t="shared" si="4"/>
        <v>08/03/1975</v>
      </c>
      <c r="W54" s="53" t="str">
        <f t="shared" ref="W54:W98" si="118">IF(OR(YEAR(U54)=1978,(U54-V53)=1),"OK","!!!")</f>
        <v>OK</v>
      </c>
      <c r="X54" s="28">
        <f>U54-DATE($O54,1,1)+1</f>
        <v>228</v>
      </c>
      <c r="Y54" s="28">
        <f t="shared" si="97"/>
        <v>432</v>
      </c>
      <c r="Z54" s="20" t="str">
        <f t="shared" ref="Z54:Z98" si="119">IF(AND(Q53="prairie",Q54="prairie"),"prairie_ini.xml","snu_ini.xml")</f>
        <v>snu_ini.xml</v>
      </c>
      <c r="AA54" s="50" t="str">
        <f t="shared" si="108"/>
        <v>330562_0.1574</v>
      </c>
      <c r="AB54" s="18" t="str">
        <f>AB55</f>
        <v>14050_ref_sta.xml</v>
      </c>
      <c r="AC54" s="18" t="str">
        <f t="shared" si="116"/>
        <v>14050.1974</v>
      </c>
      <c r="AD54" s="18" t="str">
        <f t="shared" si="110"/>
        <v>14050.1975</v>
      </c>
      <c r="AE54" s="20">
        <f t="shared" si="111"/>
        <v>2</v>
      </c>
      <c r="AF54" s="15">
        <v>1</v>
      </c>
      <c r="AG54" s="3">
        <v>0</v>
      </c>
      <c r="AH54" s="20" t="str">
        <f>VLOOKUP(Q54,Liste_plantes!$A$2:$C$7,3,FALSE)</f>
        <v>ItalianRyegrass_CoverCrop_plt.xml</v>
      </c>
      <c r="AI54" s="20" t="str">
        <f>CONCATENATE(J54,"-",L54,"-",VLOOKUP(Q54,Liste_plantes!$A$2:$B$7,2,FALSE),"_tec.xml")</f>
        <v>1-2-rgi_tec.xml</v>
      </c>
      <c r="AJ54" s="3" t="s">
        <v>16</v>
      </c>
      <c r="AK54" s="15" t="s">
        <v>16</v>
      </c>
      <c r="AL54" s="15" t="s">
        <v>16</v>
      </c>
      <c r="AM54" s="15" t="s">
        <v>16</v>
      </c>
    </row>
    <row r="55" spans="1:39" x14ac:dyDescent="0.3">
      <c r="A55" s="55" t="str">
        <f t="shared" si="99"/>
        <v>cnrm-cm5-aladin63</v>
      </c>
      <c r="B55" s="55" t="str">
        <f t="shared" si="100"/>
        <v>cca</v>
      </c>
      <c r="C55" s="55" t="str">
        <f t="shared" si="101"/>
        <v>8.5</v>
      </c>
      <c r="D55" s="55">
        <f t="shared" si="102"/>
        <v>1895</v>
      </c>
      <c r="E55" s="55">
        <f t="shared" si="103"/>
        <v>14050</v>
      </c>
      <c r="F55" s="55" t="str">
        <f t="shared" si="104"/>
        <v>781_1895</v>
      </c>
      <c r="G55" s="55">
        <f t="shared" si="105"/>
        <v>330562</v>
      </c>
      <c r="H55" s="55" t="str">
        <f t="shared" si="106"/>
        <v>0.1574</v>
      </c>
      <c r="I55" s="55" t="str">
        <f t="shared" si="26"/>
        <v>562_NGC25</v>
      </c>
      <c r="J55" s="55">
        <f t="shared" si="112"/>
        <v>1</v>
      </c>
      <c r="K55" s="55" t="str">
        <f t="shared" si="113"/>
        <v>BT_ci_MF</v>
      </c>
      <c r="L55" s="55">
        <f t="shared" si="113"/>
        <v>2</v>
      </c>
      <c r="M55" s="55" t="str">
        <f t="shared" ref="M55" si="120">M54</f>
        <v>rgi</v>
      </c>
      <c r="N55" s="122" t="s">
        <v>363</v>
      </c>
      <c r="O55" s="122">
        <f t="shared" si="14"/>
        <v>1975</v>
      </c>
      <c r="P55" s="55">
        <f t="shared" si="2"/>
        <v>1975</v>
      </c>
      <c r="Q55" s="55" t="str">
        <f>Q52</f>
        <v>maïs fourrage</v>
      </c>
      <c r="R55" s="55" t="str">
        <f t="shared" si="15"/>
        <v>ok</v>
      </c>
      <c r="S55" s="50" t="str">
        <f t="shared" si="3"/>
        <v>781_1895-562_NGC25-1-2-rgi-ref</v>
      </c>
      <c r="T55" s="50" t="str">
        <f>CONCATENATE(F55,"-",I55,"-",J55,"-",L55,"-",M55,"-",N55,"-",P55,"-",VLOOKUP(Q55,Liste_plantes!$A$2:$B$7,2,FALSE))</f>
        <v>781_1895-562_NGC25-1-2-rgi-ref-1975-MF</v>
      </c>
      <c r="U55" s="86">
        <f t="shared" ref="U55:U82" si="121">V54+1</f>
        <v>27462</v>
      </c>
      <c r="V55" s="86" t="str">
        <f t="shared" si="4"/>
        <v>01/10/1975</v>
      </c>
      <c r="W55" s="53" t="str">
        <f t="shared" si="118"/>
        <v>OK</v>
      </c>
      <c r="X55" s="28">
        <f t="shared" ref="X55:X59" si="122">U55-DATE($O55,1,1)+1</f>
        <v>68</v>
      </c>
      <c r="Y55" s="28">
        <f t="shared" si="97"/>
        <v>274</v>
      </c>
      <c r="Z55" s="20" t="str">
        <f t="shared" si="119"/>
        <v>snu_ini.xml</v>
      </c>
      <c r="AA55" s="50" t="str">
        <f t="shared" si="108"/>
        <v>330562_0.1574</v>
      </c>
      <c r="AB55" s="59" t="str">
        <f t="shared" ref="AB55:AB98" si="123">CONCATENATE($E55,"_",N55,"_sta.xml")</f>
        <v>14050_ref_sta.xml</v>
      </c>
      <c r="AC55" s="18" t="str">
        <f t="shared" si="116"/>
        <v>14050.1975</v>
      </c>
      <c r="AD55" s="18" t="str">
        <f t="shared" si="110"/>
        <v>14050.1975</v>
      </c>
      <c r="AE55" s="20">
        <f t="shared" si="111"/>
        <v>1</v>
      </c>
      <c r="AF55" s="15">
        <v>1</v>
      </c>
      <c r="AG55" s="3">
        <v>0</v>
      </c>
      <c r="AH55" s="20" t="str">
        <f>VLOOKUP(Q55,Liste_plantes!$A$2:$C$7,3,FALSE)</f>
        <v>corn_plt.xml</v>
      </c>
      <c r="AI55" s="20" t="str">
        <f>CONCATENATE(J55,"-",L55,"-",VLOOKUP(Q55,Liste_plantes!$A$2:$B$7,2,FALSE),"_tec.xml")</f>
        <v>1-2-MF_tec.xml</v>
      </c>
      <c r="AJ55" s="3" t="s">
        <v>16</v>
      </c>
      <c r="AK55" s="15" t="s">
        <v>16</v>
      </c>
      <c r="AL55" s="15" t="s">
        <v>16</v>
      </c>
      <c r="AM55" s="15" t="s">
        <v>16</v>
      </c>
    </row>
    <row r="56" spans="1:39" x14ac:dyDescent="0.3">
      <c r="A56" s="55" t="str">
        <f t="shared" si="99"/>
        <v>cnrm-cm5-aladin63</v>
      </c>
      <c r="B56" s="55" t="str">
        <f t="shared" si="100"/>
        <v>cca</v>
      </c>
      <c r="C56" s="55" t="str">
        <f t="shared" si="101"/>
        <v>8.5</v>
      </c>
      <c r="D56" s="55">
        <f t="shared" si="102"/>
        <v>1895</v>
      </c>
      <c r="E56" s="55">
        <f t="shared" si="103"/>
        <v>14050</v>
      </c>
      <c r="F56" s="55" t="str">
        <f t="shared" si="104"/>
        <v>781_1895</v>
      </c>
      <c r="G56" s="55">
        <f t="shared" si="105"/>
        <v>330562</v>
      </c>
      <c r="H56" s="55" t="str">
        <f t="shared" si="106"/>
        <v>0.1574</v>
      </c>
      <c r="I56" s="55" t="str">
        <f t="shared" si="26"/>
        <v>562_NGC25</v>
      </c>
      <c r="J56" s="55">
        <f t="shared" si="112"/>
        <v>1</v>
      </c>
      <c r="K56" s="55" t="str">
        <f t="shared" si="113"/>
        <v>BT_ci_MF</v>
      </c>
      <c r="L56" s="55">
        <f t="shared" si="113"/>
        <v>2</v>
      </c>
      <c r="M56" s="55" t="str">
        <f t="shared" ref="M56" si="124">M55</f>
        <v>rgi</v>
      </c>
      <c r="N56" s="55" t="str">
        <f t="shared" si="115"/>
        <v>ref</v>
      </c>
      <c r="O56" s="55">
        <f t="shared" si="14"/>
        <v>1975</v>
      </c>
      <c r="P56" s="55">
        <f t="shared" si="2"/>
        <v>1976</v>
      </c>
      <c r="Q56" s="55" t="str">
        <f t="shared" ref="Q56:Q99" si="125">Q53</f>
        <v>blé tendre</v>
      </c>
      <c r="R56" s="55" t="str">
        <f t="shared" si="15"/>
        <v>ok</v>
      </c>
      <c r="S56" s="50" t="str">
        <f t="shared" si="3"/>
        <v>781_1895-562_NGC25-1-2-rgi-ref</v>
      </c>
      <c r="T56" s="50" t="str">
        <f>CONCATENATE(F56,"-",I56,"-",J56,"-",L56,"-",M56,"-",N56,"-",P56,"-",VLOOKUP(Q56,Liste_plantes!$A$2:$B$7,2,FALSE))</f>
        <v>781_1895-562_NGC25-1-2-rgi-ref-1976-BT</v>
      </c>
      <c r="U56" s="86">
        <f t="shared" si="121"/>
        <v>27669</v>
      </c>
      <c r="V56" s="86" t="str">
        <f t="shared" si="4"/>
        <v>15/08/1976</v>
      </c>
      <c r="W56" s="53" t="str">
        <f t="shared" si="118"/>
        <v>OK</v>
      </c>
      <c r="X56" s="28">
        <f t="shared" si="122"/>
        <v>275</v>
      </c>
      <c r="Y56" s="28">
        <f t="shared" si="97"/>
        <v>593</v>
      </c>
      <c r="Z56" s="20" t="str">
        <f t="shared" si="119"/>
        <v>snu_ini.xml</v>
      </c>
      <c r="AA56" s="50" t="str">
        <f t="shared" si="108"/>
        <v>330562_0.1574</v>
      </c>
      <c r="AB56" s="18" t="str">
        <f t="shared" si="123"/>
        <v>14050_ref_sta.xml</v>
      </c>
      <c r="AC56" s="18" t="str">
        <f t="shared" si="116"/>
        <v>14050.1975</v>
      </c>
      <c r="AD56" s="18" t="str">
        <f t="shared" si="110"/>
        <v>14050.1976</v>
      </c>
      <c r="AE56" s="20">
        <f t="shared" si="111"/>
        <v>2</v>
      </c>
      <c r="AF56" s="15">
        <v>1</v>
      </c>
      <c r="AG56" s="3">
        <v>0</v>
      </c>
      <c r="AH56" s="20" t="str">
        <f>VLOOKUP(Q56,Liste_plantes!$A$2:$C$7,3,FALSE)</f>
        <v>wheat_plt.xml</v>
      </c>
      <c r="AI56" s="20" t="str">
        <f>CONCATENATE(J56,"-",L56,"-",VLOOKUP(Q56,Liste_plantes!$A$2:$B$7,2,FALSE),"_tec.xml")</f>
        <v>1-2-BT_tec.xml</v>
      </c>
      <c r="AJ56" s="3" t="s">
        <v>16</v>
      </c>
      <c r="AK56" s="15" t="s">
        <v>16</v>
      </c>
      <c r="AL56" s="15" t="s">
        <v>16</v>
      </c>
      <c r="AM56" s="15" t="s">
        <v>16</v>
      </c>
    </row>
    <row r="57" spans="1:39" x14ac:dyDescent="0.3">
      <c r="A57" s="55" t="str">
        <f t="shared" si="99"/>
        <v>cnrm-cm5-aladin63</v>
      </c>
      <c r="B57" s="55" t="str">
        <f t="shared" si="100"/>
        <v>cca</v>
      </c>
      <c r="C57" s="55" t="str">
        <f t="shared" si="101"/>
        <v>8.5</v>
      </c>
      <c r="D57" s="55">
        <f t="shared" si="102"/>
        <v>1895</v>
      </c>
      <c r="E57" s="55">
        <f t="shared" si="103"/>
        <v>14050</v>
      </c>
      <c r="F57" s="55" t="str">
        <f t="shared" si="104"/>
        <v>781_1895</v>
      </c>
      <c r="G57" s="55">
        <f t="shared" si="105"/>
        <v>330562</v>
      </c>
      <c r="H57" s="55" t="str">
        <f>H56</f>
        <v>0.1574</v>
      </c>
      <c r="I57" s="55" t="str">
        <f t="shared" si="26"/>
        <v>562_NGC25</v>
      </c>
      <c r="J57" s="55">
        <f t="shared" si="112"/>
        <v>1</v>
      </c>
      <c r="K57" s="55" t="str">
        <f t="shared" si="113"/>
        <v>BT_ci_MF</v>
      </c>
      <c r="L57" s="55">
        <f t="shared" si="113"/>
        <v>2</v>
      </c>
      <c r="M57" s="55" t="str">
        <f t="shared" ref="M57" si="126">M56</f>
        <v>rgi</v>
      </c>
      <c r="N57" s="55" t="str">
        <f t="shared" si="115"/>
        <v>ref</v>
      </c>
      <c r="O57" s="55">
        <f t="shared" si="14"/>
        <v>1976</v>
      </c>
      <c r="P57" s="55">
        <f t="shared" si="2"/>
        <v>1977</v>
      </c>
      <c r="Q57" s="55" t="str">
        <f t="shared" si="125"/>
        <v>ray grass d'Italie</v>
      </c>
      <c r="R57" s="55" t="str">
        <f t="shared" si="15"/>
        <v>ok</v>
      </c>
      <c r="S57" s="50" t="str">
        <f t="shared" si="3"/>
        <v>781_1895-562_NGC25-1-2-rgi-ref</v>
      </c>
      <c r="T57" s="50" t="str">
        <f>CONCATENATE(F57,"-",I57,"-",J57,"-",L57,"-",M57,"-",N57,"-",P57,"-",VLOOKUP(Q57,Liste_plantes!$A$2:$B$7,2,FALSE))</f>
        <v>781_1895-562_NGC25-1-2-rgi-ref-1977-rgi</v>
      </c>
      <c r="U57" s="86">
        <f t="shared" si="121"/>
        <v>27988</v>
      </c>
      <c r="V57" s="86" t="str">
        <f t="shared" si="4"/>
        <v>08/03/1977</v>
      </c>
      <c r="W57" s="53" t="str">
        <f t="shared" si="118"/>
        <v>OK</v>
      </c>
      <c r="X57" s="28">
        <f t="shared" si="122"/>
        <v>229</v>
      </c>
      <c r="Y57" s="28">
        <f t="shared" si="97"/>
        <v>433</v>
      </c>
      <c r="Z57" s="20" t="str">
        <f t="shared" si="119"/>
        <v>snu_ini.xml</v>
      </c>
      <c r="AA57" s="50" t="str">
        <f t="shared" si="108"/>
        <v>330562_0.1574</v>
      </c>
      <c r="AB57" s="18" t="str">
        <f t="shared" si="123"/>
        <v>14050_ref_sta.xml</v>
      </c>
      <c r="AC57" s="18" t="str">
        <f t="shared" si="116"/>
        <v>14050.1976</v>
      </c>
      <c r="AD57" s="18" t="str">
        <f t="shared" si="110"/>
        <v>14050.1977</v>
      </c>
      <c r="AE57" s="20">
        <f t="shared" si="111"/>
        <v>2</v>
      </c>
      <c r="AF57" s="15">
        <v>1</v>
      </c>
      <c r="AG57" s="3">
        <v>0</v>
      </c>
      <c r="AH57" s="20" t="str">
        <f>VLOOKUP(Q57,Liste_plantes!$A$2:$C$7,3,FALSE)</f>
        <v>ItalianRyegrass_CoverCrop_plt.xml</v>
      </c>
      <c r="AI57" s="20" t="str">
        <f>CONCATENATE(J57,"-",L57,"-",VLOOKUP(Q57,Liste_plantes!$A$2:$B$7,2,FALSE),"_tec.xml")</f>
        <v>1-2-rgi_tec.xml</v>
      </c>
      <c r="AJ57" s="3" t="s">
        <v>16</v>
      </c>
      <c r="AK57" s="15" t="s">
        <v>16</v>
      </c>
      <c r="AL57" s="15" t="s">
        <v>16</v>
      </c>
      <c r="AM57" s="15" t="s">
        <v>16</v>
      </c>
    </row>
    <row r="58" spans="1:39" x14ac:dyDescent="0.3">
      <c r="A58" s="55" t="str">
        <f t="shared" si="99"/>
        <v>cnrm-cm5-aladin63</v>
      </c>
      <c r="B58" s="55" t="str">
        <f t="shared" si="100"/>
        <v>cca</v>
      </c>
      <c r="C58" s="55" t="str">
        <f t="shared" si="101"/>
        <v>8.5</v>
      </c>
      <c r="D58" s="55">
        <f t="shared" si="102"/>
        <v>1895</v>
      </c>
      <c r="E58" s="55">
        <f t="shared" si="103"/>
        <v>14050</v>
      </c>
      <c r="F58" s="55" t="str">
        <f t="shared" si="104"/>
        <v>781_1895</v>
      </c>
      <c r="G58" s="55">
        <f t="shared" si="105"/>
        <v>330562</v>
      </c>
      <c r="H58" s="55" t="str">
        <f t="shared" ref="H58:I99" si="127">H57</f>
        <v>0.1574</v>
      </c>
      <c r="I58" s="55" t="str">
        <f t="shared" si="26"/>
        <v>562_NGC25</v>
      </c>
      <c r="J58" s="55">
        <f t="shared" si="112"/>
        <v>1</v>
      </c>
      <c r="K58" s="55" t="str">
        <f t="shared" si="113"/>
        <v>BT_ci_MF</v>
      </c>
      <c r="L58" s="55">
        <f t="shared" si="113"/>
        <v>2</v>
      </c>
      <c r="M58" s="55" t="str">
        <f t="shared" ref="M58" si="128">M57</f>
        <v>rgi</v>
      </c>
      <c r="N58" s="55" t="str">
        <f t="shared" si="115"/>
        <v>ref</v>
      </c>
      <c r="O58" s="55">
        <f t="shared" si="14"/>
        <v>1977</v>
      </c>
      <c r="P58" s="55">
        <f t="shared" si="2"/>
        <v>1977</v>
      </c>
      <c r="Q58" s="55" t="str">
        <f t="shared" si="125"/>
        <v>maïs fourrage</v>
      </c>
      <c r="R58" s="55" t="str">
        <f t="shared" si="15"/>
        <v>ok</v>
      </c>
      <c r="S58" s="50" t="str">
        <f t="shared" si="3"/>
        <v>781_1895-562_NGC25-1-2-rgi-ref</v>
      </c>
      <c r="T58" s="50" t="str">
        <f>CONCATENATE(F58,"-",I58,"-",J58,"-",L58,"-",M58,"-",N58,"-",P58,"-",VLOOKUP(Q58,Liste_plantes!$A$2:$B$7,2,FALSE))</f>
        <v>781_1895-562_NGC25-1-2-rgi-ref-1977-MF</v>
      </c>
      <c r="U58" s="86">
        <f t="shared" si="121"/>
        <v>28193</v>
      </c>
      <c r="V58" s="86" t="str">
        <f t="shared" si="4"/>
        <v>01/10/1977</v>
      </c>
      <c r="W58" s="53" t="str">
        <f t="shared" si="118"/>
        <v>OK</v>
      </c>
      <c r="X58" s="28">
        <f t="shared" si="122"/>
        <v>68</v>
      </c>
      <c r="Y58" s="28">
        <f t="shared" si="97"/>
        <v>274</v>
      </c>
      <c r="Z58" s="20" t="str">
        <f t="shared" si="119"/>
        <v>snu_ini.xml</v>
      </c>
      <c r="AA58" s="50" t="str">
        <f t="shared" si="108"/>
        <v>330562_0.1574</v>
      </c>
      <c r="AB58" s="18" t="str">
        <f t="shared" si="123"/>
        <v>14050_ref_sta.xml</v>
      </c>
      <c r="AC58" s="18" t="str">
        <f t="shared" si="116"/>
        <v>14050.1977</v>
      </c>
      <c r="AD58" s="18" t="str">
        <f t="shared" si="110"/>
        <v>14050.1977</v>
      </c>
      <c r="AE58" s="20">
        <f t="shared" si="111"/>
        <v>1</v>
      </c>
      <c r="AF58" s="15">
        <v>1</v>
      </c>
      <c r="AG58" s="3">
        <v>0</v>
      </c>
      <c r="AH58" s="20" t="str">
        <f>VLOOKUP(Q58,Liste_plantes!$A$2:$C$7,3,FALSE)</f>
        <v>corn_plt.xml</v>
      </c>
      <c r="AI58" s="20" t="str">
        <f>CONCATENATE(J58,"-",L58,"-",VLOOKUP(Q58,Liste_plantes!$A$2:$B$7,2,FALSE),"_tec.xml")</f>
        <v>1-2-MF_tec.xml</v>
      </c>
      <c r="AJ58" s="3" t="s">
        <v>16</v>
      </c>
      <c r="AK58" s="15" t="s">
        <v>16</v>
      </c>
      <c r="AL58" s="15" t="s">
        <v>16</v>
      </c>
      <c r="AM58" s="15" t="s">
        <v>16</v>
      </c>
    </row>
    <row r="59" spans="1:39" x14ac:dyDescent="0.3">
      <c r="A59" s="55" t="str">
        <f t="shared" si="99"/>
        <v>cnrm-cm5-aladin63</v>
      </c>
      <c r="B59" s="55" t="str">
        <f t="shared" si="100"/>
        <v>cca</v>
      </c>
      <c r="C59" s="55" t="str">
        <f t="shared" si="101"/>
        <v>8.5</v>
      </c>
      <c r="D59" s="55">
        <f t="shared" si="102"/>
        <v>1895</v>
      </c>
      <c r="E59" s="55">
        <f t="shared" si="103"/>
        <v>14050</v>
      </c>
      <c r="F59" s="55" t="str">
        <f t="shared" si="104"/>
        <v>781_1895</v>
      </c>
      <c r="G59" s="55">
        <f t="shared" si="105"/>
        <v>330562</v>
      </c>
      <c r="H59" s="55" t="str">
        <f t="shared" si="127"/>
        <v>0.1574</v>
      </c>
      <c r="I59" s="55" t="str">
        <f t="shared" si="26"/>
        <v>562_NGC25</v>
      </c>
      <c r="J59" s="55">
        <f t="shared" si="112"/>
        <v>1</v>
      </c>
      <c r="K59" s="55" t="str">
        <f t="shared" si="113"/>
        <v>BT_ci_MF</v>
      </c>
      <c r="L59" s="55">
        <f t="shared" si="113"/>
        <v>2</v>
      </c>
      <c r="M59" s="55" t="str">
        <f t="shared" ref="M59" si="129">M58</f>
        <v>rgi</v>
      </c>
      <c r="N59" s="55" t="str">
        <f t="shared" si="115"/>
        <v>ref</v>
      </c>
      <c r="O59" s="55">
        <f t="shared" si="14"/>
        <v>1977</v>
      </c>
      <c r="P59" s="55">
        <f t="shared" si="2"/>
        <v>1978</v>
      </c>
      <c r="Q59" s="55" t="str">
        <f t="shared" si="125"/>
        <v>blé tendre</v>
      </c>
      <c r="R59" s="55" t="str">
        <f t="shared" si="15"/>
        <v>ok</v>
      </c>
      <c r="S59" s="50" t="str">
        <f t="shared" si="3"/>
        <v>781_1895-562_NGC25-1-2-rgi-ref</v>
      </c>
      <c r="T59" s="50" t="str">
        <f>CONCATENATE(F59,"-",I59,"-",J59,"-",L59,"-",M59,"-",N59,"-",P59,"-",VLOOKUP(Q59,Liste_plantes!$A$2:$B$7,2,FALSE))</f>
        <v>781_1895-562_NGC25-1-2-rgi-ref-1978-BT</v>
      </c>
      <c r="U59" s="86">
        <f t="shared" si="121"/>
        <v>28400</v>
      </c>
      <c r="V59" s="86" t="str">
        <f t="shared" si="4"/>
        <v>15/08/1978</v>
      </c>
      <c r="W59" s="53" t="str">
        <f t="shared" si="118"/>
        <v>OK</v>
      </c>
      <c r="X59" s="28">
        <f t="shared" si="122"/>
        <v>275</v>
      </c>
      <c r="Y59" s="28">
        <f t="shared" si="97"/>
        <v>592</v>
      </c>
      <c r="Z59" s="20" t="str">
        <f t="shared" si="119"/>
        <v>snu_ini.xml</v>
      </c>
      <c r="AA59" s="50" t="str">
        <f t="shared" si="108"/>
        <v>330562_0.1574</v>
      </c>
      <c r="AB59" s="18" t="str">
        <f t="shared" si="123"/>
        <v>14050_ref_sta.xml</v>
      </c>
      <c r="AC59" s="18" t="str">
        <f t="shared" si="116"/>
        <v>14050.1977</v>
      </c>
      <c r="AD59" s="18" t="str">
        <f t="shared" si="110"/>
        <v>14050.1978</v>
      </c>
      <c r="AE59" s="20">
        <f t="shared" si="111"/>
        <v>2</v>
      </c>
      <c r="AF59" s="15">
        <v>1</v>
      </c>
      <c r="AG59" s="3">
        <v>0</v>
      </c>
      <c r="AH59" s="20" t="str">
        <f>VLOOKUP(Q59,Liste_plantes!$A$2:$C$7,3,FALSE)</f>
        <v>wheat_plt.xml</v>
      </c>
      <c r="AI59" s="20" t="str">
        <f>CONCATENATE(J59,"-",L59,"-",VLOOKUP(Q59,Liste_plantes!$A$2:$B$7,2,FALSE),"_tec.xml")</f>
        <v>1-2-BT_tec.xml</v>
      </c>
      <c r="AJ59" s="3" t="s">
        <v>16</v>
      </c>
      <c r="AK59" s="15" t="s">
        <v>16</v>
      </c>
      <c r="AL59" s="15" t="s">
        <v>16</v>
      </c>
      <c r="AM59" s="15" t="s">
        <v>16</v>
      </c>
    </row>
    <row r="60" spans="1:39" x14ac:dyDescent="0.3">
      <c r="A60" s="55" t="str">
        <f t="shared" si="99"/>
        <v>cnrm-cm5-aladin63</v>
      </c>
      <c r="B60" s="55" t="str">
        <f t="shared" si="100"/>
        <v>cca</v>
      </c>
      <c r="C60" s="55" t="str">
        <f t="shared" si="101"/>
        <v>8.5</v>
      </c>
      <c r="D60" s="55">
        <f t="shared" si="102"/>
        <v>1895</v>
      </c>
      <c r="E60" s="55">
        <f t="shared" si="103"/>
        <v>14050</v>
      </c>
      <c r="F60" s="55" t="str">
        <f t="shared" si="104"/>
        <v>781_1895</v>
      </c>
      <c r="G60" s="55">
        <f t="shared" si="105"/>
        <v>330562</v>
      </c>
      <c r="H60" s="55" t="str">
        <f t="shared" si="127"/>
        <v>0.1574</v>
      </c>
      <c r="I60" s="55" t="str">
        <f t="shared" si="26"/>
        <v>562_NGC25</v>
      </c>
      <c r="J60" s="55">
        <f t="shared" si="112"/>
        <v>1</v>
      </c>
      <c r="K60" s="55" t="str">
        <f t="shared" si="113"/>
        <v>BT_ci_MF</v>
      </c>
      <c r="L60" s="55">
        <f t="shared" si="113"/>
        <v>2</v>
      </c>
      <c r="M60" s="55" t="str">
        <f t="shared" ref="M60" si="130">M59</f>
        <v>rgi</v>
      </c>
      <c r="N60" s="55" t="str">
        <f t="shared" si="115"/>
        <v>ref</v>
      </c>
      <c r="O60" s="55">
        <f t="shared" si="14"/>
        <v>1978</v>
      </c>
      <c r="P60" s="55">
        <f t="shared" si="2"/>
        <v>1979</v>
      </c>
      <c r="Q60" s="55" t="str">
        <f t="shared" si="125"/>
        <v>ray grass d'Italie</v>
      </c>
      <c r="R60" s="55" t="str">
        <f t="shared" si="15"/>
        <v>ok</v>
      </c>
      <c r="S60" s="50" t="str">
        <f t="shared" si="3"/>
        <v>781_1895-562_NGC25-1-2-rgi-ref</v>
      </c>
      <c r="T60" s="50" t="str">
        <f>CONCATENATE(F60,"-",I60,"-",J60,"-",L60,"-",M60,"-",N60,"-",P60,"-",VLOOKUP(Q60,Liste_plantes!$A$2:$B$7,2,FALSE))</f>
        <v>781_1895-562_NGC25-1-2-rgi-ref-1979-rgi</v>
      </c>
      <c r="U60" s="86">
        <f t="shared" si="121"/>
        <v>28718</v>
      </c>
      <c r="V60" s="86" t="str">
        <f t="shared" si="4"/>
        <v>08/03/1979</v>
      </c>
      <c r="W60" s="53" t="str">
        <f t="shared" si="118"/>
        <v>OK</v>
      </c>
      <c r="X60" s="28">
        <f>U60-DATE($O60,1,1)+1</f>
        <v>228</v>
      </c>
      <c r="Y60" s="28">
        <f t="shared" si="97"/>
        <v>432</v>
      </c>
      <c r="Z60" s="20" t="str">
        <f t="shared" si="119"/>
        <v>snu_ini.xml</v>
      </c>
      <c r="AA60" s="50" t="str">
        <f t="shared" si="108"/>
        <v>330562_0.1574</v>
      </c>
      <c r="AB60" s="18" t="str">
        <f t="shared" si="123"/>
        <v>14050_ref_sta.xml</v>
      </c>
      <c r="AC60" s="18" t="str">
        <f t="shared" si="116"/>
        <v>14050.1978</v>
      </c>
      <c r="AD60" s="18" t="str">
        <f t="shared" si="110"/>
        <v>14050.1979</v>
      </c>
      <c r="AE60" s="20">
        <f t="shared" si="111"/>
        <v>2</v>
      </c>
      <c r="AF60" s="15">
        <v>1</v>
      </c>
      <c r="AG60" s="3">
        <v>0</v>
      </c>
      <c r="AH60" s="20" t="str">
        <f>VLOOKUP(Q60,Liste_plantes!$A$2:$C$7,3,FALSE)</f>
        <v>ItalianRyegrass_CoverCrop_plt.xml</v>
      </c>
      <c r="AI60" s="20" t="str">
        <f>CONCATENATE(J60,"-",L60,"-",VLOOKUP(Q60,Liste_plantes!$A$2:$B$7,2,FALSE),"_tec.xml")</f>
        <v>1-2-rgi_tec.xml</v>
      </c>
      <c r="AJ60" s="3" t="s">
        <v>16</v>
      </c>
      <c r="AK60" s="15" t="s">
        <v>16</v>
      </c>
      <c r="AL60" s="15" t="s">
        <v>16</v>
      </c>
      <c r="AM60" s="15" t="s">
        <v>16</v>
      </c>
    </row>
    <row r="61" spans="1:39" x14ac:dyDescent="0.3">
      <c r="A61" s="55" t="str">
        <f t="shared" si="99"/>
        <v>cnrm-cm5-aladin63</v>
      </c>
      <c r="B61" s="55" t="str">
        <f t="shared" si="100"/>
        <v>cca</v>
      </c>
      <c r="C61" s="55" t="str">
        <f t="shared" si="101"/>
        <v>8.5</v>
      </c>
      <c r="D61" s="55">
        <f t="shared" si="102"/>
        <v>1895</v>
      </c>
      <c r="E61" s="55">
        <f t="shared" si="103"/>
        <v>14050</v>
      </c>
      <c r="F61" s="55" t="str">
        <f t="shared" si="104"/>
        <v>781_1895</v>
      </c>
      <c r="G61" s="55">
        <f t="shared" si="105"/>
        <v>330562</v>
      </c>
      <c r="H61" s="55" t="str">
        <f t="shared" si="127"/>
        <v>0.1574</v>
      </c>
      <c r="I61" s="55" t="str">
        <f t="shared" si="26"/>
        <v>562_NGC25</v>
      </c>
      <c r="J61" s="55">
        <f t="shared" si="112"/>
        <v>1</v>
      </c>
      <c r="K61" s="55" t="str">
        <f t="shared" si="113"/>
        <v>BT_ci_MF</v>
      </c>
      <c r="L61" s="55">
        <f t="shared" si="113"/>
        <v>2</v>
      </c>
      <c r="M61" s="55" t="str">
        <f t="shared" ref="M61" si="131">M60</f>
        <v>rgi</v>
      </c>
      <c r="N61" s="55" t="str">
        <f t="shared" si="115"/>
        <v>ref</v>
      </c>
      <c r="O61" s="55">
        <f t="shared" si="14"/>
        <v>1979</v>
      </c>
      <c r="P61" s="55">
        <f t="shared" si="2"/>
        <v>1979</v>
      </c>
      <c r="Q61" s="55" t="str">
        <f t="shared" si="125"/>
        <v>maïs fourrage</v>
      </c>
      <c r="R61" s="55" t="str">
        <f t="shared" si="15"/>
        <v>ok</v>
      </c>
      <c r="S61" s="50" t="str">
        <f t="shared" si="3"/>
        <v>781_1895-562_NGC25-1-2-rgi-ref</v>
      </c>
      <c r="T61" s="50" t="str">
        <f>CONCATENATE(F61,"-",I61,"-",J61,"-",L61,"-",M61,"-",N61,"-",P61,"-",VLOOKUP(Q61,Liste_plantes!$A$2:$B$7,2,FALSE))</f>
        <v>781_1895-562_NGC25-1-2-rgi-ref-1979-MF</v>
      </c>
      <c r="U61" s="86">
        <f t="shared" si="121"/>
        <v>28923</v>
      </c>
      <c r="V61" s="86" t="str">
        <f t="shared" si="4"/>
        <v>01/10/1979</v>
      </c>
      <c r="W61" s="53" t="str">
        <f t="shared" si="118"/>
        <v>OK</v>
      </c>
      <c r="X61" s="28">
        <f t="shared" ref="X61:X85" si="132">U61-DATE($O61,1,1)+1</f>
        <v>68</v>
      </c>
      <c r="Y61" s="28">
        <f t="shared" si="97"/>
        <v>274</v>
      </c>
      <c r="Z61" s="20" t="str">
        <f t="shared" si="119"/>
        <v>snu_ini.xml</v>
      </c>
      <c r="AA61" s="50" t="str">
        <f t="shared" si="108"/>
        <v>330562_0.1574</v>
      </c>
      <c r="AB61" s="18" t="str">
        <f t="shared" si="123"/>
        <v>14050_ref_sta.xml</v>
      </c>
      <c r="AC61" s="18" t="str">
        <f t="shared" si="116"/>
        <v>14050.1979</v>
      </c>
      <c r="AD61" s="18" t="str">
        <f t="shared" si="110"/>
        <v>14050.1979</v>
      </c>
      <c r="AE61" s="20">
        <f t="shared" si="111"/>
        <v>1</v>
      </c>
      <c r="AF61" s="15">
        <v>1</v>
      </c>
      <c r="AG61" s="3">
        <v>0</v>
      </c>
      <c r="AH61" s="20" t="str">
        <f>VLOOKUP(Q61,Liste_plantes!$A$2:$C$7,3,FALSE)</f>
        <v>corn_plt.xml</v>
      </c>
      <c r="AI61" s="20" t="str">
        <f>CONCATENATE(J61,"-",L61,"-",VLOOKUP(Q61,Liste_plantes!$A$2:$B$7,2,FALSE),"_tec.xml")</f>
        <v>1-2-MF_tec.xml</v>
      </c>
      <c r="AJ61" s="3" t="s">
        <v>16</v>
      </c>
      <c r="AK61" s="15" t="s">
        <v>16</v>
      </c>
      <c r="AL61" s="15" t="s">
        <v>16</v>
      </c>
      <c r="AM61" s="15" t="s">
        <v>16</v>
      </c>
    </row>
    <row r="62" spans="1:39" x14ac:dyDescent="0.3">
      <c r="A62" s="55" t="str">
        <f t="shared" si="99"/>
        <v>cnrm-cm5-aladin63</v>
      </c>
      <c r="B62" s="55" t="str">
        <f t="shared" si="100"/>
        <v>cca</v>
      </c>
      <c r="C62" s="55" t="str">
        <f t="shared" si="101"/>
        <v>8.5</v>
      </c>
      <c r="D62" s="55">
        <f t="shared" si="102"/>
        <v>1895</v>
      </c>
      <c r="E62" s="55">
        <f t="shared" si="103"/>
        <v>14050</v>
      </c>
      <c r="F62" s="55" t="str">
        <f t="shared" si="104"/>
        <v>781_1895</v>
      </c>
      <c r="G62" s="55">
        <f t="shared" si="105"/>
        <v>330562</v>
      </c>
      <c r="H62" s="55" t="str">
        <f t="shared" si="127"/>
        <v>0.1574</v>
      </c>
      <c r="I62" s="55" t="str">
        <f t="shared" si="26"/>
        <v>562_NGC25</v>
      </c>
      <c r="J62" s="55">
        <f t="shared" si="112"/>
        <v>1</v>
      </c>
      <c r="K62" s="55" t="str">
        <f t="shared" si="113"/>
        <v>BT_ci_MF</v>
      </c>
      <c r="L62" s="55">
        <f t="shared" si="113"/>
        <v>2</v>
      </c>
      <c r="M62" s="55" t="str">
        <f t="shared" ref="M62" si="133">M61</f>
        <v>rgi</v>
      </c>
      <c r="N62" s="55" t="str">
        <f t="shared" si="115"/>
        <v>ref</v>
      </c>
      <c r="O62" s="55">
        <f t="shared" si="14"/>
        <v>1979</v>
      </c>
      <c r="P62" s="55">
        <f t="shared" si="2"/>
        <v>1980</v>
      </c>
      <c r="Q62" s="55" t="str">
        <f t="shared" si="125"/>
        <v>blé tendre</v>
      </c>
      <c r="R62" s="55" t="str">
        <f t="shared" si="15"/>
        <v>ok</v>
      </c>
      <c r="S62" s="50" t="str">
        <f t="shared" si="3"/>
        <v>781_1895-562_NGC25-1-2-rgi-ref</v>
      </c>
      <c r="T62" s="50" t="str">
        <f>CONCATENATE(F62,"-",I62,"-",J62,"-",L62,"-",M62,"-",N62,"-",P62,"-",VLOOKUP(Q62,Liste_plantes!$A$2:$B$7,2,FALSE))</f>
        <v>781_1895-562_NGC25-1-2-rgi-ref-1980-BT</v>
      </c>
      <c r="U62" s="86">
        <f t="shared" si="121"/>
        <v>29130</v>
      </c>
      <c r="V62" s="86" t="str">
        <f t="shared" si="4"/>
        <v>15/08/1980</v>
      </c>
      <c r="W62" s="53" t="str">
        <f t="shared" si="118"/>
        <v>OK</v>
      </c>
      <c r="X62" s="28">
        <f t="shared" si="132"/>
        <v>275</v>
      </c>
      <c r="Y62" s="28">
        <f t="shared" si="97"/>
        <v>593</v>
      </c>
      <c r="Z62" s="20" t="str">
        <f t="shared" si="119"/>
        <v>snu_ini.xml</v>
      </c>
      <c r="AA62" s="50" t="str">
        <f t="shared" si="108"/>
        <v>330562_0.1574</v>
      </c>
      <c r="AB62" s="18" t="str">
        <f t="shared" si="123"/>
        <v>14050_ref_sta.xml</v>
      </c>
      <c r="AC62" s="18" t="str">
        <f t="shared" si="116"/>
        <v>14050.1979</v>
      </c>
      <c r="AD62" s="18" t="str">
        <f t="shared" si="110"/>
        <v>14050.1980</v>
      </c>
      <c r="AE62" s="20">
        <f t="shared" si="111"/>
        <v>2</v>
      </c>
      <c r="AF62" s="15">
        <v>1</v>
      </c>
      <c r="AG62" s="3">
        <v>0</v>
      </c>
      <c r="AH62" s="20" t="str">
        <f>VLOOKUP(Q62,Liste_plantes!$A$2:$C$7,3,FALSE)</f>
        <v>wheat_plt.xml</v>
      </c>
      <c r="AI62" s="20" t="str">
        <f>CONCATENATE(J62,"-",L62,"-",VLOOKUP(Q62,Liste_plantes!$A$2:$B$7,2,FALSE),"_tec.xml")</f>
        <v>1-2-BT_tec.xml</v>
      </c>
      <c r="AJ62" s="3" t="s">
        <v>16</v>
      </c>
      <c r="AK62" s="15" t="s">
        <v>16</v>
      </c>
      <c r="AL62" s="15" t="s">
        <v>16</v>
      </c>
      <c r="AM62" s="15" t="s">
        <v>16</v>
      </c>
    </row>
    <row r="63" spans="1:39" x14ac:dyDescent="0.3">
      <c r="A63" s="55" t="str">
        <f t="shared" si="99"/>
        <v>cnrm-cm5-aladin63</v>
      </c>
      <c r="B63" s="55" t="str">
        <f t="shared" si="100"/>
        <v>cca</v>
      </c>
      <c r="C63" s="55" t="str">
        <f t="shared" si="101"/>
        <v>8.5</v>
      </c>
      <c r="D63" s="55">
        <f t="shared" si="102"/>
        <v>1895</v>
      </c>
      <c r="E63" s="55">
        <f t="shared" si="103"/>
        <v>14050</v>
      </c>
      <c r="F63" s="55" t="str">
        <f t="shared" si="104"/>
        <v>781_1895</v>
      </c>
      <c r="G63" s="55">
        <f t="shared" si="105"/>
        <v>330562</v>
      </c>
      <c r="H63" s="55" t="str">
        <f t="shared" si="127"/>
        <v>0.1574</v>
      </c>
      <c r="I63" s="55" t="str">
        <f t="shared" si="26"/>
        <v>562_NGC25</v>
      </c>
      <c r="J63" s="55">
        <f t="shared" si="112"/>
        <v>1</v>
      </c>
      <c r="K63" s="55" t="str">
        <f t="shared" si="113"/>
        <v>BT_ci_MF</v>
      </c>
      <c r="L63" s="55">
        <f t="shared" si="113"/>
        <v>2</v>
      </c>
      <c r="M63" s="55" t="str">
        <f t="shared" ref="M63" si="134">M62</f>
        <v>rgi</v>
      </c>
      <c r="N63" s="55" t="str">
        <f t="shared" si="115"/>
        <v>ref</v>
      </c>
      <c r="O63" s="55">
        <f t="shared" si="14"/>
        <v>1980</v>
      </c>
      <c r="P63" s="55">
        <f t="shared" si="2"/>
        <v>1981</v>
      </c>
      <c r="Q63" s="55" t="str">
        <f t="shared" si="125"/>
        <v>ray grass d'Italie</v>
      </c>
      <c r="R63" s="55" t="str">
        <f t="shared" si="15"/>
        <v>ok</v>
      </c>
      <c r="S63" s="50" t="str">
        <f t="shared" si="3"/>
        <v>781_1895-562_NGC25-1-2-rgi-ref</v>
      </c>
      <c r="T63" s="50" t="str">
        <f>CONCATENATE(F63,"-",I63,"-",J63,"-",L63,"-",M63,"-",N63,"-",P63,"-",VLOOKUP(Q63,Liste_plantes!$A$2:$B$7,2,FALSE))</f>
        <v>781_1895-562_NGC25-1-2-rgi-ref-1981-rgi</v>
      </c>
      <c r="U63" s="86">
        <f t="shared" si="121"/>
        <v>29449</v>
      </c>
      <c r="V63" s="86" t="str">
        <f t="shared" si="4"/>
        <v>08/03/1981</v>
      </c>
      <c r="W63" s="53" t="str">
        <f t="shared" si="118"/>
        <v>OK</v>
      </c>
      <c r="X63" s="28">
        <f t="shared" si="132"/>
        <v>229</v>
      </c>
      <c r="Y63" s="28">
        <f t="shared" si="97"/>
        <v>433</v>
      </c>
      <c r="Z63" s="20" t="str">
        <f t="shared" si="119"/>
        <v>snu_ini.xml</v>
      </c>
      <c r="AA63" s="50" t="str">
        <f t="shared" si="108"/>
        <v>330562_0.1574</v>
      </c>
      <c r="AB63" s="18" t="str">
        <f t="shared" si="123"/>
        <v>14050_ref_sta.xml</v>
      </c>
      <c r="AC63" s="18" t="str">
        <f t="shared" si="116"/>
        <v>14050.1980</v>
      </c>
      <c r="AD63" s="18" t="str">
        <f t="shared" si="110"/>
        <v>14050.1981</v>
      </c>
      <c r="AE63" s="20">
        <f t="shared" si="111"/>
        <v>2</v>
      </c>
      <c r="AF63" s="15">
        <v>1</v>
      </c>
      <c r="AG63" s="3">
        <v>0</v>
      </c>
      <c r="AH63" s="20" t="str">
        <f>VLOOKUP(Q63,Liste_plantes!$A$2:$C$7,3,FALSE)</f>
        <v>ItalianRyegrass_CoverCrop_plt.xml</v>
      </c>
      <c r="AI63" s="20" t="str">
        <f>CONCATENATE(J63,"-",L63,"-",VLOOKUP(Q63,Liste_plantes!$A$2:$B$7,2,FALSE),"_tec.xml")</f>
        <v>1-2-rgi_tec.xml</v>
      </c>
      <c r="AJ63" s="3" t="s">
        <v>16</v>
      </c>
      <c r="AK63" s="15" t="s">
        <v>16</v>
      </c>
      <c r="AL63" s="15" t="s">
        <v>16</v>
      </c>
      <c r="AM63" s="15" t="s">
        <v>16</v>
      </c>
    </row>
    <row r="64" spans="1:39" x14ac:dyDescent="0.3">
      <c r="A64" s="55" t="str">
        <f t="shared" si="99"/>
        <v>cnrm-cm5-aladin63</v>
      </c>
      <c r="B64" s="55" t="str">
        <f t="shared" si="100"/>
        <v>cca</v>
      </c>
      <c r="C64" s="55" t="str">
        <f t="shared" si="101"/>
        <v>8.5</v>
      </c>
      <c r="D64" s="55">
        <f t="shared" si="102"/>
        <v>1895</v>
      </c>
      <c r="E64" s="55">
        <f t="shared" si="103"/>
        <v>14050</v>
      </c>
      <c r="F64" s="55" t="str">
        <f t="shared" si="104"/>
        <v>781_1895</v>
      </c>
      <c r="G64" s="55">
        <f t="shared" si="105"/>
        <v>330562</v>
      </c>
      <c r="H64" s="55" t="str">
        <f t="shared" si="127"/>
        <v>0.1574</v>
      </c>
      <c r="I64" s="55" t="str">
        <f t="shared" si="26"/>
        <v>562_NGC25</v>
      </c>
      <c r="J64" s="55">
        <f t="shared" si="112"/>
        <v>1</v>
      </c>
      <c r="K64" s="55" t="str">
        <f t="shared" si="113"/>
        <v>BT_ci_MF</v>
      </c>
      <c r="L64" s="55">
        <f t="shared" si="113"/>
        <v>2</v>
      </c>
      <c r="M64" s="55" t="str">
        <f t="shared" ref="M64" si="135">M63</f>
        <v>rgi</v>
      </c>
      <c r="N64" s="55" t="str">
        <f t="shared" si="115"/>
        <v>ref</v>
      </c>
      <c r="O64" s="55">
        <f t="shared" si="14"/>
        <v>1981</v>
      </c>
      <c r="P64" s="55">
        <f t="shared" si="2"/>
        <v>1981</v>
      </c>
      <c r="Q64" s="55" t="str">
        <f t="shared" si="125"/>
        <v>maïs fourrage</v>
      </c>
      <c r="R64" s="55" t="str">
        <f t="shared" si="15"/>
        <v>ok</v>
      </c>
      <c r="S64" s="50" t="str">
        <f t="shared" si="3"/>
        <v>781_1895-562_NGC25-1-2-rgi-ref</v>
      </c>
      <c r="T64" s="50" t="str">
        <f>CONCATENATE(F64,"-",I64,"-",J64,"-",L64,"-",M64,"-",N64,"-",P64,"-",VLOOKUP(Q64,Liste_plantes!$A$2:$B$7,2,FALSE))</f>
        <v>781_1895-562_NGC25-1-2-rgi-ref-1981-MF</v>
      </c>
      <c r="U64" s="86">
        <f t="shared" si="121"/>
        <v>29654</v>
      </c>
      <c r="V64" s="86" t="str">
        <f t="shared" si="4"/>
        <v>01/10/1981</v>
      </c>
      <c r="W64" s="53" t="str">
        <f t="shared" si="118"/>
        <v>OK</v>
      </c>
      <c r="X64" s="28">
        <f t="shared" si="132"/>
        <v>68</v>
      </c>
      <c r="Y64" s="28">
        <f t="shared" si="97"/>
        <v>274</v>
      </c>
      <c r="Z64" s="20" t="str">
        <f t="shared" si="119"/>
        <v>snu_ini.xml</v>
      </c>
      <c r="AA64" s="50" t="str">
        <f t="shared" si="108"/>
        <v>330562_0.1574</v>
      </c>
      <c r="AB64" s="18" t="str">
        <f t="shared" si="123"/>
        <v>14050_ref_sta.xml</v>
      </c>
      <c r="AC64" s="18" t="str">
        <f t="shared" si="116"/>
        <v>14050.1981</v>
      </c>
      <c r="AD64" s="18" t="str">
        <f t="shared" si="110"/>
        <v>14050.1981</v>
      </c>
      <c r="AE64" s="20">
        <f t="shared" si="111"/>
        <v>1</v>
      </c>
      <c r="AF64" s="15">
        <v>1</v>
      </c>
      <c r="AG64" s="3">
        <v>0</v>
      </c>
      <c r="AH64" s="20" t="str">
        <f>VLOOKUP(Q64,Liste_plantes!$A$2:$C$7,3,FALSE)</f>
        <v>corn_plt.xml</v>
      </c>
      <c r="AI64" s="20" t="str">
        <f>CONCATENATE(J64,"-",L64,"-",VLOOKUP(Q64,Liste_plantes!$A$2:$B$7,2,FALSE),"_tec.xml")</f>
        <v>1-2-MF_tec.xml</v>
      </c>
      <c r="AJ64" s="3" t="s">
        <v>16</v>
      </c>
      <c r="AK64" s="15" t="s">
        <v>16</v>
      </c>
      <c r="AL64" s="15" t="s">
        <v>16</v>
      </c>
      <c r="AM64" s="15" t="s">
        <v>16</v>
      </c>
    </row>
    <row r="65" spans="1:39" x14ac:dyDescent="0.3">
      <c r="A65" s="55" t="str">
        <f t="shared" si="99"/>
        <v>cnrm-cm5-aladin63</v>
      </c>
      <c r="B65" s="55" t="str">
        <f t="shared" si="100"/>
        <v>cca</v>
      </c>
      <c r="C65" s="55" t="str">
        <f t="shared" si="101"/>
        <v>8.5</v>
      </c>
      <c r="D65" s="55">
        <f t="shared" si="102"/>
        <v>1895</v>
      </c>
      <c r="E65" s="55">
        <f t="shared" si="103"/>
        <v>14050</v>
      </c>
      <c r="F65" s="55" t="str">
        <f t="shared" si="104"/>
        <v>781_1895</v>
      </c>
      <c r="G65" s="55">
        <f t="shared" si="105"/>
        <v>330562</v>
      </c>
      <c r="H65" s="55" t="str">
        <f t="shared" si="127"/>
        <v>0.1574</v>
      </c>
      <c r="I65" s="55" t="str">
        <f t="shared" si="26"/>
        <v>562_NGC25</v>
      </c>
      <c r="J65" s="55">
        <f t="shared" si="112"/>
        <v>1</v>
      </c>
      <c r="K65" s="55" t="str">
        <f t="shared" si="113"/>
        <v>BT_ci_MF</v>
      </c>
      <c r="L65" s="55">
        <f t="shared" si="113"/>
        <v>2</v>
      </c>
      <c r="M65" s="55" t="str">
        <f t="shared" ref="M65" si="136">M64</f>
        <v>rgi</v>
      </c>
      <c r="N65" s="55" t="str">
        <f t="shared" si="115"/>
        <v>ref</v>
      </c>
      <c r="O65" s="55">
        <f t="shared" si="14"/>
        <v>1981</v>
      </c>
      <c r="P65" s="55">
        <f t="shared" si="2"/>
        <v>1982</v>
      </c>
      <c r="Q65" s="55" t="str">
        <f t="shared" si="125"/>
        <v>blé tendre</v>
      </c>
      <c r="R65" s="55" t="str">
        <f t="shared" si="15"/>
        <v>ok</v>
      </c>
      <c r="S65" s="50" t="str">
        <f t="shared" si="3"/>
        <v>781_1895-562_NGC25-1-2-rgi-ref</v>
      </c>
      <c r="T65" s="50" t="str">
        <f>CONCATENATE(F65,"-",I65,"-",J65,"-",L65,"-",M65,"-",N65,"-",P65,"-",VLOOKUP(Q65,Liste_plantes!$A$2:$B$7,2,FALSE))</f>
        <v>781_1895-562_NGC25-1-2-rgi-ref-1982-BT</v>
      </c>
      <c r="U65" s="86">
        <f t="shared" si="121"/>
        <v>29861</v>
      </c>
      <c r="V65" s="86" t="str">
        <f t="shared" si="4"/>
        <v>15/08/1982</v>
      </c>
      <c r="W65" s="53" t="str">
        <f t="shared" si="118"/>
        <v>OK</v>
      </c>
      <c r="X65" s="28">
        <f t="shared" si="132"/>
        <v>275</v>
      </c>
      <c r="Y65" s="28">
        <f t="shared" si="97"/>
        <v>592</v>
      </c>
      <c r="Z65" s="20" t="str">
        <f t="shared" si="119"/>
        <v>snu_ini.xml</v>
      </c>
      <c r="AA65" s="50" t="str">
        <f t="shared" si="108"/>
        <v>330562_0.1574</v>
      </c>
      <c r="AB65" s="18" t="str">
        <f t="shared" si="123"/>
        <v>14050_ref_sta.xml</v>
      </c>
      <c r="AC65" s="18" t="str">
        <f t="shared" si="116"/>
        <v>14050.1981</v>
      </c>
      <c r="AD65" s="18" t="str">
        <f t="shared" si="110"/>
        <v>14050.1982</v>
      </c>
      <c r="AE65" s="20">
        <f t="shared" si="111"/>
        <v>2</v>
      </c>
      <c r="AF65" s="15">
        <v>1</v>
      </c>
      <c r="AG65" s="3">
        <v>0</v>
      </c>
      <c r="AH65" s="20" t="str">
        <f>VLOOKUP(Q65,Liste_plantes!$A$2:$C$7,3,FALSE)</f>
        <v>wheat_plt.xml</v>
      </c>
      <c r="AI65" s="20" t="str">
        <f>CONCATENATE(J65,"-",L65,"-",VLOOKUP(Q65,Liste_plantes!$A$2:$B$7,2,FALSE),"_tec.xml")</f>
        <v>1-2-BT_tec.xml</v>
      </c>
      <c r="AJ65" s="3" t="s">
        <v>16</v>
      </c>
      <c r="AK65" s="15" t="s">
        <v>16</v>
      </c>
      <c r="AL65" s="15" t="s">
        <v>16</v>
      </c>
      <c r="AM65" s="15" t="s">
        <v>16</v>
      </c>
    </row>
    <row r="66" spans="1:39" x14ac:dyDescent="0.3">
      <c r="A66" s="55" t="str">
        <f t="shared" si="99"/>
        <v>cnrm-cm5-aladin63</v>
      </c>
      <c r="B66" s="55" t="str">
        <f t="shared" si="100"/>
        <v>cca</v>
      </c>
      <c r="C66" s="55" t="str">
        <f t="shared" si="101"/>
        <v>8.5</v>
      </c>
      <c r="D66" s="55">
        <f t="shared" si="102"/>
        <v>1895</v>
      </c>
      <c r="E66" s="55">
        <f t="shared" si="103"/>
        <v>14050</v>
      </c>
      <c r="F66" s="55" t="str">
        <f t="shared" si="104"/>
        <v>781_1895</v>
      </c>
      <c r="G66" s="55">
        <f t="shared" si="105"/>
        <v>330562</v>
      </c>
      <c r="H66" s="55" t="str">
        <f t="shared" si="127"/>
        <v>0.1574</v>
      </c>
      <c r="I66" s="55" t="str">
        <f t="shared" si="26"/>
        <v>562_NGC25</v>
      </c>
      <c r="J66" s="55">
        <f t="shared" si="112"/>
        <v>1</v>
      </c>
      <c r="K66" s="55" t="str">
        <f t="shared" si="113"/>
        <v>BT_ci_MF</v>
      </c>
      <c r="L66" s="55">
        <f t="shared" si="113"/>
        <v>2</v>
      </c>
      <c r="M66" s="55" t="str">
        <f t="shared" ref="M66" si="137">M65</f>
        <v>rgi</v>
      </c>
      <c r="N66" s="55" t="str">
        <f t="shared" si="115"/>
        <v>ref</v>
      </c>
      <c r="O66" s="55">
        <f t="shared" si="14"/>
        <v>1982</v>
      </c>
      <c r="P66" s="55">
        <f t="shared" si="2"/>
        <v>1983</v>
      </c>
      <c r="Q66" s="55" t="str">
        <f t="shared" si="125"/>
        <v>ray grass d'Italie</v>
      </c>
      <c r="R66" s="55" t="str">
        <f t="shared" si="15"/>
        <v>ok</v>
      </c>
      <c r="S66" s="50" t="str">
        <f t="shared" si="3"/>
        <v>781_1895-562_NGC25-1-2-rgi-ref</v>
      </c>
      <c r="T66" s="50" t="str">
        <f>CONCATENATE(F66,"-",I66,"-",J66,"-",L66,"-",M66,"-",N66,"-",P66,"-",VLOOKUP(Q66,Liste_plantes!$A$2:$B$7,2,FALSE))</f>
        <v>781_1895-562_NGC25-1-2-rgi-ref-1983-rgi</v>
      </c>
      <c r="U66" s="86">
        <f t="shared" si="121"/>
        <v>30179</v>
      </c>
      <c r="V66" s="86" t="str">
        <f t="shared" si="4"/>
        <v>08/03/1983</v>
      </c>
      <c r="W66" s="53" t="str">
        <f t="shared" si="118"/>
        <v>OK</v>
      </c>
      <c r="X66" s="28">
        <f t="shared" si="132"/>
        <v>228</v>
      </c>
      <c r="Y66" s="28">
        <f t="shared" si="97"/>
        <v>432</v>
      </c>
      <c r="Z66" s="20" t="str">
        <f t="shared" si="119"/>
        <v>snu_ini.xml</v>
      </c>
      <c r="AA66" s="50" t="str">
        <f t="shared" si="108"/>
        <v>330562_0.1574</v>
      </c>
      <c r="AB66" s="18" t="str">
        <f t="shared" si="123"/>
        <v>14050_ref_sta.xml</v>
      </c>
      <c r="AC66" s="18" t="str">
        <f t="shared" si="116"/>
        <v>14050.1982</v>
      </c>
      <c r="AD66" s="18" t="str">
        <f t="shared" si="110"/>
        <v>14050.1983</v>
      </c>
      <c r="AE66" s="20">
        <f t="shared" si="111"/>
        <v>2</v>
      </c>
      <c r="AF66" s="15">
        <v>1</v>
      </c>
      <c r="AG66" s="3">
        <v>0</v>
      </c>
      <c r="AH66" s="20" t="str">
        <f>VLOOKUP(Q66,Liste_plantes!$A$2:$C$7,3,FALSE)</f>
        <v>ItalianRyegrass_CoverCrop_plt.xml</v>
      </c>
      <c r="AI66" s="20" t="str">
        <f>CONCATENATE(J66,"-",L66,"-",VLOOKUP(Q66,Liste_plantes!$A$2:$B$7,2,FALSE),"_tec.xml")</f>
        <v>1-2-rgi_tec.xml</v>
      </c>
      <c r="AJ66" s="3" t="s">
        <v>16</v>
      </c>
      <c r="AK66" s="15" t="s">
        <v>16</v>
      </c>
      <c r="AL66" s="15" t="s">
        <v>16</v>
      </c>
      <c r="AM66" s="15" t="s">
        <v>16</v>
      </c>
    </row>
    <row r="67" spans="1:39" x14ac:dyDescent="0.3">
      <c r="A67" s="55" t="str">
        <f t="shared" si="99"/>
        <v>cnrm-cm5-aladin63</v>
      </c>
      <c r="B67" s="55" t="str">
        <f t="shared" si="100"/>
        <v>cca</v>
      </c>
      <c r="C67" s="55" t="str">
        <f t="shared" si="101"/>
        <v>8.5</v>
      </c>
      <c r="D67" s="55">
        <f t="shared" si="102"/>
        <v>1895</v>
      </c>
      <c r="E67" s="55">
        <f t="shared" si="103"/>
        <v>14050</v>
      </c>
      <c r="F67" s="55" t="str">
        <f t="shared" si="104"/>
        <v>781_1895</v>
      </c>
      <c r="G67" s="55">
        <f t="shared" si="105"/>
        <v>330562</v>
      </c>
      <c r="H67" s="55" t="str">
        <f t="shared" si="127"/>
        <v>0.1574</v>
      </c>
      <c r="I67" s="55" t="str">
        <f t="shared" si="26"/>
        <v>562_NGC25</v>
      </c>
      <c r="J67" s="55">
        <f t="shared" si="112"/>
        <v>1</v>
      </c>
      <c r="K67" s="55" t="str">
        <f t="shared" si="113"/>
        <v>BT_ci_MF</v>
      </c>
      <c r="L67" s="55">
        <f t="shared" si="113"/>
        <v>2</v>
      </c>
      <c r="M67" s="55" t="str">
        <f t="shared" ref="M67" si="138">M66</f>
        <v>rgi</v>
      </c>
      <c r="N67" s="55" t="str">
        <f t="shared" si="115"/>
        <v>ref</v>
      </c>
      <c r="O67" s="55">
        <f t="shared" ref="O67:O98" si="139">IF(Q66="maïs fourrage",O66,O66+1)</f>
        <v>1983</v>
      </c>
      <c r="P67" s="55">
        <f t="shared" si="2"/>
        <v>1983</v>
      </c>
      <c r="Q67" s="55" t="str">
        <f t="shared" si="125"/>
        <v>maïs fourrage</v>
      </c>
      <c r="R67" s="55" t="str">
        <f t="shared" ref="R67:R98" si="140">IF(OR(AND(Q67="ray grass d'Italie",Q66="blé tendre"),AND(Q67="maïs fourrage",Q66="ray grass d'Italie"),AND(Q67="blé tendre",Q66="maïs fourrage")),"ok","pb")</f>
        <v>ok</v>
      </c>
      <c r="S67" s="50" t="str">
        <f t="shared" ref="S67:S130" si="141">CONCATENATE(F67,"-",I67,"-",J67,"-",L67,"-",M67,"-",N67)</f>
        <v>781_1895-562_NGC25-1-2-rgi-ref</v>
      </c>
      <c r="T67" s="50" t="str">
        <f>CONCATENATE(F67,"-",I67,"-",J67,"-",L67,"-",M67,"-",N67,"-",P67,"-",VLOOKUP(Q67,Liste_plantes!$A$2:$B$7,2,FALSE))</f>
        <v>781_1895-562_NGC25-1-2-rgi-ref-1983-MF</v>
      </c>
      <c r="U67" s="86">
        <f t="shared" si="121"/>
        <v>30384</v>
      </c>
      <c r="V67" s="86" t="str">
        <f t="shared" si="4"/>
        <v>01/10/1983</v>
      </c>
      <c r="W67" s="53" t="str">
        <f t="shared" si="118"/>
        <v>OK</v>
      </c>
      <c r="X67" s="28">
        <f t="shared" si="132"/>
        <v>68</v>
      </c>
      <c r="Y67" s="28">
        <f t="shared" si="97"/>
        <v>274</v>
      </c>
      <c r="Z67" s="20" t="str">
        <f t="shared" si="119"/>
        <v>snu_ini.xml</v>
      </c>
      <c r="AA67" s="50" t="str">
        <f t="shared" si="108"/>
        <v>330562_0.1574</v>
      </c>
      <c r="AB67" s="18" t="str">
        <f t="shared" si="123"/>
        <v>14050_ref_sta.xml</v>
      </c>
      <c r="AC67" s="18" t="str">
        <f t="shared" si="116"/>
        <v>14050.1983</v>
      </c>
      <c r="AD67" s="18" t="str">
        <f t="shared" si="110"/>
        <v>14050.1983</v>
      </c>
      <c r="AE67" s="20">
        <f t="shared" si="111"/>
        <v>1</v>
      </c>
      <c r="AF67" s="15">
        <v>1</v>
      </c>
      <c r="AG67" s="3">
        <v>0</v>
      </c>
      <c r="AH67" s="20" t="str">
        <f>VLOOKUP(Q67,Liste_plantes!$A$2:$C$7,3,FALSE)</f>
        <v>corn_plt.xml</v>
      </c>
      <c r="AI67" s="20" t="str">
        <f>CONCATENATE(J67,"-",L67,"-",VLOOKUP(Q67,Liste_plantes!$A$2:$B$7,2,FALSE),"_tec.xml")</f>
        <v>1-2-MF_tec.xml</v>
      </c>
      <c r="AJ67" s="3" t="s">
        <v>16</v>
      </c>
      <c r="AK67" s="15" t="s">
        <v>16</v>
      </c>
      <c r="AL67" s="15" t="s">
        <v>16</v>
      </c>
      <c r="AM67" s="15" t="s">
        <v>16</v>
      </c>
    </row>
    <row r="68" spans="1:39" x14ac:dyDescent="0.3">
      <c r="A68" s="55" t="str">
        <f t="shared" si="99"/>
        <v>cnrm-cm5-aladin63</v>
      </c>
      <c r="B68" s="55" t="str">
        <f t="shared" si="100"/>
        <v>cca</v>
      </c>
      <c r="C68" s="55" t="str">
        <f t="shared" si="101"/>
        <v>8.5</v>
      </c>
      <c r="D68" s="55">
        <f t="shared" si="102"/>
        <v>1895</v>
      </c>
      <c r="E68" s="55">
        <f t="shared" si="103"/>
        <v>14050</v>
      </c>
      <c r="F68" s="55" t="str">
        <f t="shared" si="104"/>
        <v>781_1895</v>
      </c>
      <c r="G68" s="55">
        <f t="shared" si="105"/>
        <v>330562</v>
      </c>
      <c r="H68" s="55" t="str">
        <f t="shared" si="127"/>
        <v>0.1574</v>
      </c>
      <c r="I68" s="55" t="str">
        <f t="shared" si="26"/>
        <v>562_NGC25</v>
      </c>
      <c r="J68" s="55">
        <f t="shared" si="112"/>
        <v>1</v>
      </c>
      <c r="K68" s="55" t="str">
        <f t="shared" si="113"/>
        <v>BT_ci_MF</v>
      </c>
      <c r="L68" s="55">
        <f t="shared" si="113"/>
        <v>2</v>
      </c>
      <c r="M68" s="55" t="str">
        <f t="shared" ref="M68" si="142">M67</f>
        <v>rgi</v>
      </c>
      <c r="N68" s="55" t="str">
        <f t="shared" si="115"/>
        <v>ref</v>
      </c>
      <c r="O68" s="55">
        <f t="shared" si="139"/>
        <v>1983</v>
      </c>
      <c r="P68" s="55">
        <f t="shared" ref="P68:P132" si="143">IF(Q68="maïs fourrage",O68,O68+1)</f>
        <v>1984</v>
      </c>
      <c r="Q68" s="55" t="str">
        <f t="shared" si="125"/>
        <v>blé tendre</v>
      </c>
      <c r="R68" s="55" t="str">
        <f t="shared" si="140"/>
        <v>ok</v>
      </c>
      <c r="S68" s="50" t="str">
        <f t="shared" si="141"/>
        <v>781_1895-562_NGC25-1-2-rgi-ref</v>
      </c>
      <c r="T68" s="50" t="str">
        <f>CONCATENATE(F68,"-",I68,"-",J68,"-",L68,"-",M68,"-",N68,"-",P68,"-",VLOOKUP(Q68,Liste_plantes!$A$2:$B$7,2,FALSE))</f>
        <v>781_1895-562_NGC25-1-2-rgi-ref-1984-BT</v>
      </c>
      <c r="U68" s="86">
        <f t="shared" si="121"/>
        <v>30591</v>
      </c>
      <c r="V68" s="86" t="str">
        <f t="shared" ref="V68:V132" si="144">IF(Q68="blé tendre",CONCATENATE("15/08/",P68),IF(Q68="ray grass d'Italie",CONCATENATE("08/03/",P68),IF(Q68="maïs fourrage",CONCATENATE("01/10/",P68),"pb")))</f>
        <v>15/08/1984</v>
      </c>
      <c r="W68" s="53" t="str">
        <f t="shared" si="118"/>
        <v>OK</v>
      </c>
      <c r="X68" s="28">
        <f t="shared" si="132"/>
        <v>275</v>
      </c>
      <c r="Y68" s="28">
        <f t="shared" si="97"/>
        <v>593</v>
      </c>
      <c r="Z68" s="20" t="str">
        <f t="shared" si="119"/>
        <v>snu_ini.xml</v>
      </c>
      <c r="AA68" s="50" t="str">
        <f t="shared" si="108"/>
        <v>330562_0.1574</v>
      </c>
      <c r="AB68" s="18" t="str">
        <f t="shared" si="123"/>
        <v>14050_ref_sta.xml</v>
      </c>
      <c r="AC68" s="18" t="str">
        <f t="shared" si="116"/>
        <v>14050.1983</v>
      </c>
      <c r="AD68" s="18" t="str">
        <f t="shared" si="110"/>
        <v>14050.1984</v>
      </c>
      <c r="AE68" s="20">
        <f t="shared" si="111"/>
        <v>2</v>
      </c>
      <c r="AF68" s="15">
        <v>1</v>
      </c>
      <c r="AG68" s="3">
        <v>0</v>
      </c>
      <c r="AH68" s="20" t="str">
        <f>VLOOKUP(Q68,Liste_plantes!$A$2:$C$7,3,FALSE)</f>
        <v>wheat_plt.xml</v>
      </c>
      <c r="AI68" s="20" t="str">
        <f>CONCATENATE(J68,"-",L68,"-",VLOOKUP(Q68,Liste_plantes!$A$2:$B$7,2,FALSE),"_tec.xml")</f>
        <v>1-2-BT_tec.xml</v>
      </c>
      <c r="AJ68" s="3" t="s">
        <v>16</v>
      </c>
      <c r="AK68" s="15" t="s">
        <v>16</v>
      </c>
      <c r="AL68" s="15" t="s">
        <v>16</v>
      </c>
      <c r="AM68" s="15" t="s">
        <v>16</v>
      </c>
    </row>
    <row r="69" spans="1:39" x14ac:dyDescent="0.3">
      <c r="A69" s="55" t="str">
        <f t="shared" si="99"/>
        <v>cnrm-cm5-aladin63</v>
      </c>
      <c r="B69" s="55" t="str">
        <f t="shared" si="100"/>
        <v>cca</v>
      </c>
      <c r="C69" s="55" t="str">
        <f t="shared" si="101"/>
        <v>8.5</v>
      </c>
      <c r="D69" s="55">
        <f t="shared" si="102"/>
        <v>1895</v>
      </c>
      <c r="E69" s="55">
        <f t="shared" si="103"/>
        <v>14050</v>
      </c>
      <c r="F69" s="55" t="str">
        <f t="shared" si="104"/>
        <v>781_1895</v>
      </c>
      <c r="G69" s="55">
        <f t="shared" si="105"/>
        <v>330562</v>
      </c>
      <c r="H69" s="55" t="str">
        <f t="shared" si="127"/>
        <v>0.1574</v>
      </c>
      <c r="I69" s="55" t="str">
        <f t="shared" si="26"/>
        <v>562_NGC25</v>
      </c>
      <c r="J69" s="55">
        <f t="shared" si="112"/>
        <v>1</v>
      </c>
      <c r="K69" s="55" t="str">
        <f t="shared" si="113"/>
        <v>BT_ci_MF</v>
      </c>
      <c r="L69" s="55">
        <f t="shared" si="113"/>
        <v>2</v>
      </c>
      <c r="M69" s="55" t="str">
        <f t="shared" ref="M69" si="145">M68</f>
        <v>rgi</v>
      </c>
      <c r="N69" s="55" t="str">
        <f t="shared" si="115"/>
        <v>ref</v>
      </c>
      <c r="O69" s="55">
        <f t="shared" si="139"/>
        <v>1984</v>
      </c>
      <c r="P69" s="55">
        <f t="shared" si="143"/>
        <v>1985</v>
      </c>
      <c r="Q69" s="55" t="str">
        <f t="shared" si="125"/>
        <v>ray grass d'Italie</v>
      </c>
      <c r="R69" s="55" t="str">
        <f t="shared" si="140"/>
        <v>ok</v>
      </c>
      <c r="S69" s="50" t="str">
        <f t="shared" si="141"/>
        <v>781_1895-562_NGC25-1-2-rgi-ref</v>
      </c>
      <c r="T69" s="50" t="str">
        <f>CONCATENATE(F69,"-",I69,"-",J69,"-",L69,"-",M69,"-",N69,"-",P69,"-",VLOOKUP(Q69,Liste_plantes!$A$2:$B$7,2,FALSE))</f>
        <v>781_1895-562_NGC25-1-2-rgi-ref-1985-rgi</v>
      </c>
      <c r="U69" s="86">
        <f t="shared" si="121"/>
        <v>30910</v>
      </c>
      <c r="V69" s="86" t="str">
        <f t="shared" si="144"/>
        <v>08/03/1985</v>
      </c>
      <c r="W69" s="53" t="str">
        <f t="shared" si="118"/>
        <v>OK</v>
      </c>
      <c r="X69" s="28">
        <f t="shared" si="132"/>
        <v>229</v>
      </c>
      <c r="Y69" s="28">
        <f t="shared" si="97"/>
        <v>433</v>
      </c>
      <c r="Z69" s="20" t="str">
        <f t="shared" si="119"/>
        <v>snu_ini.xml</v>
      </c>
      <c r="AA69" s="50" t="str">
        <f t="shared" si="108"/>
        <v>330562_0.1574</v>
      </c>
      <c r="AB69" s="18" t="str">
        <f t="shared" si="123"/>
        <v>14050_ref_sta.xml</v>
      </c>
      <c r="AC69" s="18" t="str">
        <f t="shared" si="116"/>
        <v>14050.1984</v>
      </c>
      <c r="AD69" s="18" t="str">
        <f t="shared" si="110"/>
        <v>14050.1985</v>
      </c>
      <c r="AE69" s="20">
        <f t="shared" si="111"/>
        <v>2</v>
      </c>
      <c r="AF69" s="15">
        <v>1</v>
      </c>
      <c r="AG69" s="3">
        <v>0</v>
      </c>
      <c r="AH69" s="20" t="str">
        <f>VLOOKUP(Q69,Liste_plantes!$A$2:$C$7,3,FALSE)</f>
        <v>ItalianRyegrass_CoverCrop_plt.xml</v>
      </c>
      <c r="AI69" s="20" t="str">
        <f>CONCATENATE(J69,"-",L69,"-",VLOOKUP(Q69,Liste_plantes!$A$2:$B$7,2,FALSE),"_tec.xml")</f>
        <v>1-2-rgi_tec.xml</v>
      </c>
      <c r="AJ69" s="3" t="s">
        <v>16</v>
      </c>
      <c r="AK69" s="15" t="s">
        <v>16</v>
      </c>
      <c r="AL69" s="15" t="s">
        <v>16</v>
      </c>
      <c r="AM69" s="15" t="s">
        <v>16</v>
      </c>
    </row>
    <row r="70" spans="1:39" x14ac:dyDescent="0.3">
      <c r="A70" s="55" t="str">
        <f t="shared" si="99"/>
        <v>cnrm-cm5-aladin63</v>
      </c>
      <c r="B70" s="55" t="str">
        <f t="shared" si="100"/>
        <v>cca</v>
      </c>
      <c r="C70" s="55" t="str">
        <f t="shared" si="101"/>
        <v>8.5</v>
      </c>
      <c r="D70" s="55">
        <f t="shared" si="102"/>
        <v>1895</v>
      </c>
      <c r="E70" s="55">
        <f t="shared" si="103"/>
        <v>14050</v>
      </c>
      <c r="F70" s="55" t="str">
        <f t="shared" si="104"/>
        <v>781_1895</v>
      </c>
      <c r="G70" s="55">
        <f t="shared" si="105"/>
        <v>330562</v>
      </c>
      <c r="H70" s="55" t="str">
        <f t="shared" si="127"/>
        <v>0.1574</v>
      </c>
      <c r="I70" s="55" t="str">
        <f t="shared" si="26"/>
        <v>562_NGC25</v>
      </c>
      <c r="J70" s="55">
        <f t="shared" si="112"/>
        <v>1</v>
      </c>
      <c r="K70" s="55" t="str">
        <f t="shared" si="113"/>
        <v>BT_ci_MF</v>
      </c>
      <c r="L70" s="55">
        <f t="shared" si="113"/>
        <v>2</v>
      </c>
      <c r="M70" s="55" t="str">
        <f t="shared" ref="M70" si="146">M69</f>
        <v>rgi</v>
      </c>
      <c r="N70" s="55" t="str">
        <f t="shared" si="115"/>
        <v>ref</v>
      </c>
      <c r="O70" s="55">
        <f t="shared" si="139"/>
        <v>1985</v>
      </c>
      <c r="P70" s="55">
        <f t="shared" si="143"/>
        <v>1985</v>
      </c>
      <c r="Q70" s="55" t="str">
        <f t="shared" si="125"/>
        <v>maïs fourrage</v>
      </c>
      <c r="R70" s="55" t="str">
        <f t="shared" si="140"/>
        <v>ok</v>
      </c>
      <c r="S70" s="50" t="str">
        <f t="shared" si="141"/>
        <v>781_1895-562_NGC25-1-2-rgi-ref</v>
      </c>
      <c r="T70" s="50" t="str">
        <f>CONCATENATE(F70,"-",I70,"-",J70,"-",L70,"-",M70,"-",N70,"-",P70,"-",VLOOKUP(Q70,Liste_plantes!$A$2:$B$7,2,FALSE))</f>
        <v>781_1895-562_NGC25-1-2-rgi-ref-1985-MF</v>
      </c>
      <c r="U70" s="86">
        <f t="shared" si="121"/>
        <v>31115</v>
      </c>
      <c r="V70" s="86" t="str">
        <f t="shared" si="144"/>
        <v>01/10/1985</v>
      </c>
      <c r="W70" s="53" t="str">
        <f t="shared" si="118"/>
        <v>OK</v>
      </c>
      <c r="X70" s="28">
        <f t="shared" si="132"/>
        <v>68</v>
      </c>
      <c r="Y70" s="28">
        <f t="shared" si="97"/>
        <v>274</v>
      </c>
      <c r="Z70" s="20" t="str">
        <f t="shared" si="119"/>
        <v>snu_ini.xml</v>
      </c>
      <c r="AA70" s="50" t="str">
        <f t="shared" si="108"/>
        <v>330562_0.1574</v>
      </c>
      <c r="AB70" s="18" t="str">
        <f t="shared" si="123"/>
        <v>14050_ref_sta.xml</v>
      </c>
      <c r="AC70" s="18" t="str">
        <f t="shared" si="116"/>
        <v>14050.1985</v>
      </c>
      <c r="AD70" s="18" t="str">
        <f t="shared" si="110"/>
        <v>14050.1985</v>
      </c>
      <c r="AE70" s="20">
        <f t="shared" si="111"/>
        <v>1</v>
      </c>
      <c r="AF70" s="15">
        <v>1</v>
      </c>
      <c r="AG70" s="3">
        <v>0</v>
      </c>
      <c r="AH70" s="20" t="str">
        <f>VLOOKUP(Q70,Liste_plantes!$A$2:$C$7,3,FALSE)</f>
        <v>corn_plt.xml</v>
      </c>
      <c r="AI70" s="20" t="str">
        <f>CONCATENATE(J70,"-",L70,"-",VLOOKUP(Q70,Liste_plantes!$A$2:$B$7,2,FALSE),"_tec.xml")</f>
        <v>1-2-MF_tec.xml</v>
      </c>
      <c r="AJ70" s="3" t="s">
        <v>16</v>
      </c>
      <c r="AK70" s="15" t="s">
        <v>16</v>
      </c>
      <c r="AL70" s="15" t="s">
        <v>16</v>
      </c>
      <c r="AM70" s="15" t="s">
        <v>16</v>
      </c>
    </row>
    <row r="71" spans="1:39" x14ac:dyDescent="0.3">
      <c r="A71" s="55" t="str">
        <f t="shared" si="99"/>
        <v>cnrm-cm5-aladin63</v>
      </c>
      <c r="B71" s="55" t="str">
        <f t="shared" si="100"/>
        <v>cca</v>
      </c>
      <c r="C71" s="55" t="str">
        <f t="shared" si="101"/>
        <v>8.5</v>
      </c>
      <c r="D71" s="55">
        <f t="shared" si="102"/>
        <v>1895</v>
      </c>
      <c r="E71" s="55">
        <f t="shared" si="103"/>
        <v>14050</v>
      </c>
      <c r="F71" s="55" t="str">
        <f t="shared" si="104"/>
        <v>781_1895</v>
      </c>
      <c r="G71" s="55">
        <f t="shared" si="105"/>
        <v>330562</v>
      </c>
      <c r="H71" s="55" t="str">
        <f t="shared" si="127"/>
        <v>0.1574</v>
      </c>
      <c r="I71" s="55" t="str">
        <f t="shared" si="26"/>
        <v>562_NGC25</v>
      </c>
      <c r="J71" s="55">
        <f t="shared" si="112"/>
        <v>1</v>
      </c>
      <c r="K71" s="55" t="str">
        <f t="shared" si="113"/>
        <v>BT_ci_MF</v>
      </c>
      <c r="L71" s="55">
        <f t="shared" si="113"/>
        <v>2</v>
      </c>
      <c r="M71" s="55" t="str">
        <f t="shared" ref="M71" si="147">M70</f>
        <v>rgi</v>
      </c>
      <c r="N71" s="55" t="str">
        <f t="shared" si="115"/>
        <v>ref</v>
      </c>
      <c r="O71" s="55">
        <f t="shared" si="139"/>
        <v>1985</v>
      </c>
      <c r="P71" s="55">
        <f t="shared" si="143"/>
        <v>1986</v>
      </c>
      <c r="Q71" s="55" t="str">
        <f t="shared" si="125"/>
        <v>blé tendre</v>
      </c>
      <c r="R71" s="55" t="str">
        <f t="shared" si="140"/>
        <v>ok</v>
      </c>
      <c r="S71" s="50" t="str">
        <f t="shared" si="141"/>
        <v>781_1895-562_NGC25-1-2-rgi-ref</v>
      </c>
      <c r="T71" s="50" t="str">
        <f>CONCATENATE(F71,"-",I71,"-",J71,"-",L71,"-",M71,"-",N71,"-",P71,"-",VLOOKUP(Q71,Liste_plantes!$A$2:$B$7,2,FALSE))</f>
        <v>781_1895-562_NGC25-1-2-rgi-ref-1986-BT</v>
      </c>
      <c r="U71" s="86">
        <f t="shared" si="121"/>
        <v>31322</v>
      </c>
      <c r="V71" s="86" t="str">
        <f t="shared" si="144"/>
        <v>15/08/1986</v>
      </c>
      <c r="W71" s="53" t="str">
        <f t="shared" si="118"/>
        <v>OK</v>
      </c>
      <c r="X71" s="28">
        <f t="shared" si="132"/>
        <v>275</v>
      </c>
      <c r="Y71" s="28">
        <f t="shared" si="97"/>
        <v>592</v>
      </c>
      <c r="Z71" s="20" t="str">
        <f t="shared" si="119"/>
        <v>snu_ini.xml</v>
      </c>
      <c r="AA71" s="50" t="str">
        <f t="shared" si="108"/>
        <v>330562_0.1574</v>
      </c>
      <c r="AB71" s="18" t="str">
        <f t="shared" si="123"/>
        <v>14050_ref_sta.xml</v>
      </c>
      <c r="AC71" s="18" t="str">
        <f t="shared" si="116"/>
        <v>14050.1985</v>
      </c>
      <c r="AD71" s="18" t="str">
        <f t="shared" si="110"/>
        <v>14050.1986</v>
      </c>
      <c r="AE71" s="20">
        <f t="shared" si="111"/>
        <v>2</v>
      </c>
      <c r="AF71" s="15">
        <v>1</v>
      </c>
      <c r="AG71" s="3">
        <v>0</v>
      </c>
      <c r="AH71" s="20" t="str">
        <f>VLOOKUP(Q71,Liste_plantes!$A$2:$C$7,3,FALSE)</f>
        <v>wheat_plt.xml</v>
      </c>
      <c r="AI71" s="20" t="str">
        <f>CONCATENATE(J71,"-",L71,"-",VLOOKUP(Q71,Liste_plantes!$A$2:$B$7,2,FALSE),"_tec.xml")</f>
        <v>1-2-BT_tec.xml</v>
      </c>
      <c r="AJ71" s="3" t="s">
        <v>16</v>
      </c>
      <c r="AK71" s="15" t="s">
        <v>16</v>
      </c>
      <c r="AL71" s="15" t="s">
        <v>16</v>
      </c>
      <c r="AM71" s="15" t="s">
        <v>16</v>
      </c>
    </row>
    <row r="72" spans="1:39" x14ac:dyDescent="0.3">
      <c r="A72" s="55" t="str">
        <f t="shared" si="99"/>
        <v>cnrm-cm5-aladin63</v>
      </c>
      <c r="B72" s="55" t="str">
        <f t="shared" si="100"/>
        <v>cca</v>
      </c>
      <c r="C72" s="55" t="str">
        <f t="shared" si="101"/>
        <v>8.5</v>
      </c>
      <c r="D72" s="55">
        <f t="shared" si="102"/>
        <v>1895</v>
      </c>
      <c r="E72" s="55">
        <f t="shared" si="103"/>
        <v>14050</v>
      </c>
      <c r="F72" s="55" t="str">
        <f t="shared" si="104"/>
        <v>781_1895</v>
      </c>
      <c r="G72" s="55">
        <f t="shared" si="105"/>
        <v>330562</v>
      </c>
      <c r="H72" s="55" t="str">
        <f t="shared" si="127"/>
        <v>0.1574</v>
      </c>
      <c r="I72" s="55" t="str">
        <f t="shared" si="127"/>
        <v>562_NGC25</v>
      </c>
      <c r="J72" s="55">
        <f t="shared" si="112"/>
        <v>1</v>
      </c>
      <c r="K72" s="55" t="str">
        <f t="shared" si="113"/>
        <v>BT_ci_MF</v>
      </c>
      <c r="L72" s="55">
        <f t="shared" si="113"/>
        <v>2</v>
      </c>
      <c r="M72" s="55" t="str">
        <f t="shared" ref="M72" si="148">M71</f>
        <v>rgi</v>
      </c>
      <c r="N72" s="55" t="str">
        <f t="shared" si="115"/>
        <v>ref</v>
      </c>
      <c r="O72" s="55">
        <f t="shared" si="139"/>
        <v>1986</v>
      </c>
      <c r="P72" s="55">
        <f t="shared" si="143"/>
        <v>1987</v>
      </c>
      <c r="Q72" s="55" t="str">
        <f t="shared" si="125"/>
        <v>ray grass d'Italie</v>
      </c>
      <c r="R72" s="55" t="str">
        <f t="shared" si="140"/>
        <v>ok</v>
      </c>
      <c r="S72" s="50" t="str">
        <f t="shared" si="141"/>
        <v>781_1895-562_NGC25-1-2-rgi-ref</v>
      </c>
      <c r="T72" s="50" t="str">
        <f>CONCATENATE(F72,"-",I72,"-",J72,"-",L72,"-",M72,"-",N72,"-",P72,"-",VLOOKUP(Q72,Liste_plantes!$A$2:$B$7,2,FALSE))</f>
        <v>781_1895-562_NGC25-1-2-rgi-ref-1987-rgi</v>
      </c>
      <c r="U72" s="86">
        <f t="shared" si="121"/>
        <v>31640</v>
      </c>
      <c r="V72" s="86" t="str">
        <f t="shared" si="144"/>
        <v>08/03/1987</v>
      </c>
      <c r="W72" s="53" t="str">
        <f t="shared" si="118"/>
        <v>OK</v>
      </c>
      <c r="X72" s="28">
        <f t="shared" si="132"/>
        <v>228</v>
      </c>
      <c r="Y72" s="28">
        <f t="shared" si="97"/>
        <v>432</v>
      </c>
      <c r="Z72" s="20" t="str">
        <f t="shared" si="119"/>
        <v>snu_ini.xml</v>
      </c>
      <c r="AA72" s="50" t="str">
        <f t="shared" si="108"/>
        <v>330562_0.1574</v>
      </c>
      <c r="AB72" s="18" t="str">
        <f t="shared" si="123"/>
        <v>14050_ref_sta.xml</v>
      </c>
      <c r="AC72" s="18" t="str">
        <f t="shared" si="116"/>
        <v>14050.1986</v>
      </c>
      <c r="AD72" s="18" t="str">
        <f t="shared" si="110"/>
        <v>14050.1987</v>
      </c>
      <c r="AE72" s="20">
        <f t="shared" si="111"/>
        <v>2</v>
      </c>
      <c r="AF72" s="15">
        <v>1</v>
      </c>
      <c r="AG72" s="3">
        <v>0</v>
      </c>
      <c r="AH72" s="20" t="str">
        <f>VLOOKUP(Q72,Liste_plantes!$A$2:$C$7,3,FALSE)</f>
        <v>ItalianRyegrass_CoverCrop_plt.xml</v>
      </c>
      <c r="AI72" s="20" t="str">
        <f>CONCATENATE(J72,"-",L72,"-",VLOOKUP(Q72,Liste_plantes!$A$2:$B$7,2,FALSE),"_tec.xml")</f>
        <v>1-2-rgi_tec.xml</v>
      </c>
      <c r="AJ72" s="3" t="s">
        <v>16</v>
      </c>
      <c r="AK72" s="15" t="s">
        <v>16</v>
      </c>
      <c r="AL72" s="15" t="s">
        <v>16</v>
      </c>
      <c r="AM72" s="15" t="s">
        <v>16</v>
      </c>
    </row>
    <row r="73" spans="1:39" x14ac:dyDescent="0.3">
      <c r="A73" s="55" t="str">
        <f t="shared" si="99"/>
        <v>cnrm-cm5-aladin63</v>
      </c>
      <c r="B73" s="55" t="str">
        <f t="shared" si="100"/>
        <v>cca</v>
      </c>
      <c r="C73" s="55" t="str">
        <f t="shared" si="101"/>
        <v>8.5</v>
      </c>
      <c r="D73" s="55">
        <f t="shared" si="102"/>
        <v>1895</v>
      </c>
      <c r="E73" s="55">
        <f t="shared" si="103"/>
        <v>14050</v>
      </c>
      <c r="F73" s="55" t="str">
        <f t="shared" si="104"/>
        <v>781_1895</v>
      </c>
      <c r="G73" s="55">
        <f t="shared" si="105"/>
        <v>330562</v>
      </c>
      <c r="H73" s="55" t="str">
        <f t="shared" si="127"/>
        <v>0.1574</v>
      </c>
      <c r="I73" s="55" t="str">
        <f t="shared" si="127"/>
        <v>562_NGC25</v>
      </c>
      <c r="J73" s="55">
        <f t="shared" si="112"/>
        <v>1</v>
      </c>
      <c r="K73" s="55" t="str">
        <f t="shared" si="113"/>
        <v>BT_ci_MF</v>
      </c>
      <c r="L73" s="55">
        <f t="shared" si="113"/>
        <v>2</v>
      </c>
      <c r="M73" s="55" t="str">
        <f t="shared" ref="M73" si="149">M72</f>
        <v>rgi</v>
      </c>
      <c r="N73" s="55" t="str">
        <f t="shared" si="115"/>
        <v>ref</v>
      </c>
      <c r="O73" s="55">
        <f t="shared" si="139"/>
        <v>1987</v>
      </c>
      <c r="P73" s="55">
        <f t="shared" si="143"/>
        <v>1987</v>
      </c>
      <c r="Q73" s="55" t="str">
        <f t="shared" si="125"/>
        <v>maïs fourrage</v>
      </c>
      <c r="R73" s="55" t="str">
        <f t="shared" si="140"/>
        <v>ok</v>
      </c>
      <c r="S73" s="50" t="str">
        <f t="shared" si="141"/>
        <v>781_1895-562_NGC25-1-2-rgi-ref</v>
      </c>
      <c r="T73" s="50" t="str">
        <f>CONCATENATE(F73,"-",I73,"-",J73,"-",L73,"-",M73,"-",N73,"-",P73,"-",VLOOKUP(Q73,Liste_plantes!$A$2:$B$7,2,FALSE))</f>
        <v>781_1895-562_NGC25-1-2-rgi-ref-1987-MF</v>
      </c>
      <c r="U73" s="86">
        <f t="shared" si="121"/>
        <v>31845</v>
      </c>
      <c r="V73" s="86" t="str">
        <f t="shared" si="144"/>
        <v>01/10/1987</v>
      </c>
      <c r="W73" s="53" t="str">
        <f t="shared" si="118"/>
        <v>OK</v>
      </c>
      <c r="X73" s="28">
        <f t="shared" si="132"/>
        <v>68</v>
      </c>
      <c r="Y73" s="28">
        <f t="shared" si="97"/>
        <v>274</v>
      </c>
      <c r="Z73" s="20" t="str">
        <f t="shared" si="119"/>
        <v>snu_ini.xml</v>
      </c>
      <c r="AA73" s="50" t="str">
        <f t="shared" si="108"/>
        <v>330562_0.1574</v>
      </c>
      <c r="AB73" s="18" t="str">
        <f t="shared" si="123"/>
        <v>14050_ref_sta.xml</v>
      </c>
      <c r="AC73" s="18" t="str">
        <f t="shared" si="116"/>
        <v>14050.1987</v>
      </c>
      <c r="AD73" s="18" t="str">
        <f t="shared" si="110"/>
        <v>14050.1987</v>
      </c>
      <c r="AE73" s="20">
        <f t="shared" si="111"/>
        <v>1</v>
      </c>
      <c r="AF73" s="15">
        <v>1</v>
      </c>
      <c r="AG73" s="3">
        <v>0</v>
      </c>
      <c r="AH73" s="20" t="str">
        <f>VLOOKUP(Q73,Liste_plantes!$A$2:$C$7,3,FALSE)</f>
        <v>corn_plt.xml</v>
      </c>
      <c r="AI73" s="20" t="str">
        <f>CONCATENATE(J73,"-",L73,"-",VLOOKUP(Q73,Liste_plantes!$A$2:$B$7,2,FALSE),"_tec.xml")</f>
        <v>1-2-MF_tec.xml</v>
      </c>
      <c r="AJ73" s="3" t="s">
        <v>16</v>
      </c>
      <c r="AK73" s="15" t="s">
        <v>16</v>
      </c>
      <c r="AL73" s="15" t="s">
        <v>16</v>
      </c>
      <c r="AM73" s="15" t="s">
        <v>16</v>
      </c>
    </row>
    <row r="74" spans="1:39" x14ac:dyDescent="0.3">
      <c r="A74" s="55" t="str">
        <f t="shared" si="99"/>
        <v>cnrm-cm5-aladin63</v>
      </c>
      <c r="B74" s="55" t="str">
        <f t="shared" si="100"/>
        <v>cca</v>
      </c>
      <c r="C74" s="55" t="str">
        <f t="shared" si="101"/>
        <v>8.5</v>
      </c>
      <c r="D74" s="55">
        <f t="shared" si="102"/>
        <v>1895</v>
      </c>
      <c r="E74" s="55">
        <f t="shared" si="103"/>
        <v>14050</v>
      </c>
      <c r="F74" s="55" t="str">
        <f t="shared" si="104"/>
        <v>781_1895</v>
      </c>
      <c r="G74" s="55">
        <f t="shared" si="105"/>
        <v>330562</v>
      </c>
      <c r="H74" s="55" t="str">
        <f t="shared" si="127"/>
        <v>0.1574</v>
      </c>
      <c r="I74" s="55" t="str">
        <f t="shared" si="127"/>
        <v>562_NGC25</v>
      </c>
      <c r="J74" s="55">
        <f t="shared" si="112"/>
        <v>1</v>
      </c>
      <c r="K74" s="55" t="str">
        <f t="shared" si="113"/>
        <v>BT_ci_MF</v>
      </c>
      <c r="L74" s="55">
        <f t="shared" si="113"/>
        <v>2</v>
      </c>
      <c r="M74" s="55" t="str">
        <f t="shared" ref="M74" si="150">M73</f>
        <v>rgi</v>
      </c>
      <c r="N74" s="55" t="str">
        <f t="shared" si="115"/>
        <v>ref</v>
      </c>
      <c r="O74" s="55">
        <f t="shared" si="139"/>
        <v>1987</v>
      </c>
      <c r="P74" s="55">
        <f t="shared" si="143"/>
        <v>1988</v>
      </c>
      <c r="Q74" s="55" t="str">
        <f t="shared" si="125"/>
        <v>blé tendre</v>
      </c>
      <c r="R74" s="55" t="str">
        <f t="shared" si="140"/>
        <v>ok</v>
      </c>
      <c r="S74" s="50" t="str">
        <f t="shared" si="141"/>
        <v>781_1895-562_NGC25-1-2-rgi-ref</v>
      </c>
      <c r="T74" s="50" t="str">
        <f>CONCATENATE(F74,"-",I74,"-",J74,"-",L74,"-",M74,"-",N74,"-",P74,"-",VLOOKUP(Q74,Liste_plantes!$A$2:$B$7,2,FALSE))</f>
        <v>781_1895-562_NGC25-1-2-rgi-ref-1988-BT</v>
      </c>
      <c r="U74" s="86">
        <f t="shared" si="121"/>
        <v>32052</v>
      </c>
      <c r="V74" s="86" t="str">
        <f t="shared" si="144"/>
        <v>15/08/1988</v>
      </c>
      <c r="W74" s="53" t="str">
        <f t="shared" si="118"/>
        <v>OK</v>
      </c>
      <c r="X74" s="28">
        <f t="shared" si="132"/>
        <v>275</v>
      </c>
      <c r="Y74" s="28">
        <f t="shared" si="97"/>
        <v>593</v>
      </c>
      <c r="Z74" s="20" t="str">
        <f t="shared" si="119"/>
        <v>snu_ini.xml</v>
      </c>
      <c r="AA74" s="50" t="str">
        <f t="shared" si="108"/>
        <v>330562_0.1574</v>
      </c>
      <c r="AB74" s="18" t="str">
        <f t="shared" si="123"/>
        <v>14050_ref_sta.xml</v>
      </c>
      <c r="AC74" s="18" t="str">
        <f t="shared" si="116"/>
        <v>14050.1987</v>
      </c>
      <c r="AD74" s="18" t="str">
        <f t="shared" si="110"/>
        <v>14050.1988</v>
      </c>
      <c r="AE74" s="20">
        <f t="shared" si="111"/>
        <v>2</v>
      </c>
      <c r="AF74" s="15">
        <v>1</v>
      </c>
      <c r="AG74" s="3">
        <v>0</v>
      </c>
      <c r="AH74" s="20" t="str">
        <f>VLOOKUP(Q74,Liste_plantes!$A$2:$C$7,3,FALSE)</f>
        <v>wheat_plt.xml</v>
      </c>
      <c r="AI74" s="20" t="str">
        <f>CONCATENATE(J74,"-",L74,"-",VLOOKUP(Q74,Liste_plantes!$A$2:$B$7,2,FALSE),"_tec.xml")</f>
        <v>1-2-BT_tec.xml</v>
      </c>
      <c r="AJ74" s="3" t="s">
        <v>16</v>
      </c>
      <c r="AK74" s="15" t="s">
        <v>16</v>
      </c>
      <c r="AL74" s="15" t="s">
        <v>16</v>
      </c>
      <c r="AM74" s="15" t="s">
        <v>16</v>
      </c>
    </row>
    <row r="75" spans="1:39" x14ac:dyDescent="0.3">
      <c r="A75" s="55" t="str">
        <f t="shared" si="99"/>
        <v>cnrm-cm5-aladin63</v>
      </c>
      <c r="B75" s="55" t="str">
        <f t="shared" si="100"/>
        <v>cca</v>
      </c>
      <c r="C75" s="55" t="str">
        <f t="shared" si="101"/>
        <v>8.5</v>
      </c>
      <c r="D75" s="55">
        <f t="shared" si="102"/>
        <v>1895</v>
      </c>
      <c r="E75" s="55">
        <f t="shared" si="103"/>
        <v>14050</v>
      </c>
      <c r="F75" s="55" t="str">
        <f t="shared" si="104"/>
        <v>781_1895</v>
      </c>
      <c r="G75" s="55">
        <f t="shared" si="105"/>
        <v>330562</v>
      </c>
      <c r="H75" s="55" t="str">
        <f t="shared" si="127"/>
        <v>0.1574</v>
      </c>
      <c r="I75" s="55" t="str">
        <f t="shared" si="127"/>
        <v>562_NGC25</v>
      </c>
      <c r="J75" s="55">
        <f t="shared" si="112"/>
        <v>1</v>
      </c>
      <c r="K75" s="55" t="str">
        <f t="shared" si="113"/>
        <v>BT_ci_MF</v>
      </c>
      <c r="L75" s="55">
        <f t="shared" si="113"/>
        <v>2</v>
      </c>
      <c r="M75" s="55" t="str">
        <f t="shared" ref="M75" si="151">M74</f>
        <v>rgi</v>
      </c>
      <c r="N75" s="55" t="str">
        <f t="shared" si="115"/>
        <v>ref</v>
      </c>
      <c r="O75" s="55">
        <f t="shared" si="139"/>
        <v>1988</v>
      </c>
      <c r="P75" s="55">
        <f t="shared" si="143"/>
        <v>1989</v>
      </c>
      <c r="Q75" s="55" t="str">
        <f t="shared" si="125"/>
        <v>ray grass d'Italie</v>
      </c>
      <c r="R75" s="55" t="str">
        <f t="shared" si="140"/>
        <v>ok</v>
      </c>
      <c r="S75" s="50" t="str">
        <f t="shared" si="141"/>
        <v>781_1895-562_NGC25-1-2-rgi-ref</v>
      </c>
      <c r="T75" s="50" t="str">
        <f>CONCATENATE(F75,"-",I75,"-",J75,"-",L75,"-",M75,"-",N75,"-",P75,"-",VLOOKUP(Q75,Liste_plantes!$A$2:$B$7,2,FALSE))</f>
        <v>781_1895-562_NGC25-1-2-rgi-ref-1989-rgi</v>
      </c>
      <c r="U75" s="86">
        <f t="shared" si="121"/>
        <v>32371</v>
      </c>
      <c r="V75" s="86" t="str">
        <f t="shared" si="144"/>
        <v>08/03/1989</v>
      </c>
      <c r="W75" s="53" t="str">
        <f t="shared" si="118"/>
        <v>OK</v>
      </c>
      <c r="X75" s="28">
        <f t="shared" si="132"/>
        <v>229</v>
      </c>
      <c r="Y75" s="28">
        <f t="shared" si="97"/>
        <v>433</v>
      </c>
      <c r="Z75" s="20" t="str">
        <f t="shared" si="119"/>
        <v>snu_ini.xml</v>
      </c>
      <c r="AA75" s="50" t="str">
        <f t="shared" si="108"/>
        <v>330562_0.1574</v>
      </c>
      <c r="AB75" s="18" t="str">
        <f t="shared" si="123"/>
        <v>14050_ref_sta.xml</v>
      </c>
      <c r="AC75" s="18" t="str">
        <f t="shared" si="116"/>
        <v>14050.1988</v>
      </c>
      <c r="AD75" s="18" t="str">
        <f t="shared" si="110"/>
        <v>14050.1989</v>
      </c>
      <c r="AE75" s="20">
        <f t="shared" si="111"/>
        <v>2</v>
      </c>
      <c r="AF75" s="15">
        <v>1</v>
      </c>
      <c r="AG75" s="3">
        <v>0</v>
      </c>
      <c r="AH75" s="20" t="str">
        <f>VLOOKUP(Q75,Liste_plantes!$A$2:$C$7,3,FALSE)</f>
        <v>ItalianRyegrass_CoverCrop_plt.xml</v>
      </c>
      <c r="AI75" s="20" t="str">
        <f>CONCATENATE(J75,"-",L75,"-",VLOOKUP(Q75,Liste_plantes!$A$2:$B$7,2,FALSE),"_tec.xml")</f>
        <v>1-2-rgi_tec.xml</v>
      </c>
      <c r="AJ75" s="3" t="s">
        <v>16</v>
      </c>
      <c r="AK75" s="15" t="s">
        <v>16</v>
      </c>
      <c r="AL75" s="15" t="s">
        <v>16</v>
      </c>
      <c r="AM75" s="15" t="s">
        <v>16</v>
      </c>
    </row>
    <row r="76" spans="1:39" x14ac:dyDescent="0.3">
      <c r="A76" s="55" t="str">
        <f t="shared" si="99"/>
        <v>cnrm-cm5-aladin63</v>
      </c>
      <c r="B76" s="55" t="str">
        <f t="shared" si="100"/>
        <v>cca</v>
      </c>
      <c r="C76" s="55" t="str">
        <f t="shared" si="101"/>
        <v>8.5</v>
      </c>
      <c r="D76" s="55">
        <f t="shared" si="102"/>
        <v>1895</v>
      </c>
      <c r="E76" s="55">
        <f t="shared" si="103"/>
        <v>14050</v>
      </c>
      <c r="F76" s="55" t="str">
        <f t="shared" si="104"/>
        <v>781_1895</v>
      </c>
      <c r="G76" s="55">
        <f t="shared" si="105"/>
        <v>330562</v>
      </c>
      <c r="H76" s="55" t="str">
        <f t="shared" si="127"/>
        <v>0.1574</v>
      </c>
      <c r="I76" s="55" t="str">
        <f t="shared" si="127"/>
        <v>562_NGC25</v>
      </c>
      <c r="J76" s="55">
        <f t="shared" si="112"/>
        <v>1</v>
      </c>
      <c r="K76" s="55" t="str">
        <f t="shared" si="113"/>
        <v>BT_ci_MF</v>
      </c>
      <c r="L76" s="55">
        <f t="shared" si="113"/>
        <v>2</v>
      </c>
      <c r="M76" s="55" t="str">
        <f t="shared" ref="M76" si="152">M75</f>
        <v>rgi</v>
      </c>
      <c r="N76" s="55" t="str">
        <f t="shared" si="115"/>
        <v>ref</v>
      </c>
      <c r="O76" s="55">
        <f t="shared" si="139"/>
        <v>1989</v>
      </c>
      <c r="P76" s="55">
        <f t="shared" si="143"/>
        <v>1989</v>
      </c>
      <c r="Q76" s="55" t="str">
        <f t="shared" si="125"/>
        <v>maïs fourrage</v>
      </c>
      <c r="R76" s="55" t="str">
        <f t="shared" si="140"/>
        <v>ok</v>
      </c>
      <c r="S76" s="50" t="str">
        <f t="shared" si="141"/>
        <v>781_1895-562_NGC25-1-2-rgi-ref</v>
      </c>
      <c r="T76" s="50" t="str">
        <f>CONCATENATE(F76,"-",I76,"-",J76,"-",L76,"-",M76,"-",N76,"-",P76,"-",VLOOKUP(Q76,Liste_plantes!$A$2:$B$7,2,FALSE))</f>
        <v>781_1895-562_NGC25-1-2-rgi-ref-1989-MF</v>
      </c>
      <c r="U76" s="86">
        <f t="shared" si="121"/>
        <v>32576</v>
      </c>
      <c r="V76" s="86" t="str">
        <f t="shared" si="144"/>
        <v>01/10/1989</v>
      </c>
      <c r="W76" s="53" t="str">
        <f t="shared" si="118"/>
        <v>OK</v>
      </c>
      <c r="X76" s="28">
        <f t="shared" si="132"/>
        <v>68</v>
      </c>
      <c r="Y76" s="28">
        <f t="shared" si="97"/>
        <v>274</v>
      </c>
      <c r="Z76" s="20" t="str">
        <f t="shared" si="119"/>
        <v>snu_ini.xml</v>
      </c>
      <c r="AA76" s="50" t="str">
        <f t="shared" si="108"/>
        <v>330562_0.1574</v>
      </c>
      <c r="AB76" s="18" t="str">
        <f t="shared" si="123"/>
        <v>14050_ref_sta.xml</v>
      </c>
      <c r="AC76" s="18" t="str">
        <f t="shared" si="116"/>
        <v>14050.1989</v>
      </c>
      <c r="AD76" s="18" t="str">
        <f t="shared" si="110"/>
        <v>14050.1989</v>
      </c>
      <c r="AE76" s="20">
        <f t="shared" si="111"/>
        <v>1</v>
      </c>
      <c r="AF76" s="15">
        <v>1</v>
      </c>
      <c r="AG76" s="3">
        <v>0</v>
      </c>
      <c r="AH76" s="20" t="str">
        <f>VLOOKUP(Q76,Liste_plantes!$A$2:$C$7,3,FALSE)</f>
        <v>corn_plt.xml</v>
      </c>
      <c r="AI76" s="20" t="str">
        <f>CONCATENATE(J76,"-",L76,"-",VLOOKUP(Q76,Liste_plantes!$A$2:$B$7,2,FALSE),"_tec.xml")</f>
        <v>1-2-MF_tec.xml</v>
      </c>
      <c r="AJ76" s="3" t="s">
        <v>16</v>
      </c>
      <c r="AK76" s="15" t="s">
        <v>16</v>
      </c>
      <c r="AL76" s="15" t="s">
        <v>16</v>
      </c>
      <c r="AM76" s="15" t="s">
        <v>16</v>
      </c>
    </row>
    <row r="77" spans="1:39" x14ac:dyDescent="0.3">
      <c r="A77" s="55" t="str">
        <f t="shared" si="99"/>
        <v>cnrm-cm5-aladin63</v>
      </c>
      <c r="B77" s="55" t="str">
        <f t="shared" si="100"/>
        <v>cca</v>
      </c>
      <c r="C77" s="55" t="str">
        <f t="shared" si="101"/>
        <v>8.5</v>
      </c>
      <c r="D77" s="55">
        <f t="shared" si="102"/>
        <v>1895</v>
      </c>
      <c r="E77" s="55">
        <f t="shared" si="103"/>
        <v>14050</v>
      </c>
      <c r="F77" s="55" t="str">
        <f t="shared" si="104"/>
        <v>781_1895</v>
      </c>
      <c r="G77" s="55">
        <f t="shared" si="105"/>
        <v>330562</v>
      </c>
      <c r="H77" s="55" t="str">
        <f t="shared" si="127"/>
        <v>0.1574</v>
      </c>
      <c r="I77" s="55" t="str">
        <f t="shared" si="127"/>
        <v>562_NGC25</v>
      </c>
      <c r="J77" s="55">
        <f t="shared" si="112"/>
        <v>1</v>
      </c>
      <c r="K77" s="55" t="str">
        <f t="shared" si="113"/>
        <v>BT_ci_MF</v>
      </c>
      <c r="L77" s="55">
        <f t="shared" si="113"/>
        <v>2</v>
      </c>
      <c r="M77" s="55" t="str">
        <f t="shared" ref="M77" si="153">M76</f>
        <v>rgi</v>
      </c>
      <c r="N77" s="55" t="str">
        <f t="shared" si="115"/>
        <v>ref</v>
      </c>
      <c r="O77" s="55">
        <f t="shared" si="139"/>
        <v>1989</v>
      </c>
      <c r="P77" s="55">
        <f t="shared" si="143"/>
        <v>1990</v>
      </c>
      <c r="Q77" s="55" t="str">
        <f t="shared" si="125"/>
        <v>blé tendre</v>
      </c>
      <c r="R77" s="55" t="str">
        <f t="shared" si="140"/>
        <v>ok</v>
      </c>
      <c r="S77" s="50" t="str">
        <f t="shared" si="141"/>
        <v>781_1895-562_NGC25-1-2-rgi-ref</v>
      </c>
      <c r="T77" s="50" t="str">
        <f>CONCATENATE(F77,"-",I77,"-",J77,"-",L77,"-",M77,"-",N77,"-",P77,"-",VLOOKUP(Q77,Liste_plantes!$A$2:$B$7,2,FALSE))</f>
        <v>781_1895-562_NGC25-1-2-rgi-ref-1990-BT</v>
      </c>
      <c r="U77" s="86">
        <f t="shared" si="121"/>
        <v>32783</v>
      </c>
      <c r="V77" s="86" t="str">
        <f t="shared" si="144"/>
        <v>15/08/1990</v>
      </c>
      <c r="W77" s="53" t="str">
        <f t="shared" si="118"/>
        <v>OK</v>
      </c>
      <c r="X77" s="28">
        <f t="shared" si="132"/>
        <v>275</v>
      </c>
      <c r="Y77" s="28">
        <f t="shared" si="97"/>
        <v>592</v>
      </c>
      <c r="Z77" s="20" t="str">
        <f t="shared" si="119"/>
        <v>snu_ini.xml</v>
      </c>
      <c r="AA77" s="50" t="str">
        <f t="shared" si="108"/>
        <v>330562_0.1574</v>
      </c>
      <c r="AB77" s="18" t="str">
        <f t="shared" si="123"/>
        <v>14050_ref_sta.xml</v>
      </c>
      <c r="AC77" s="18" t="str">
        <f t="shared" si="116"/>
        <v>14050.1989</v>
      </c>
      <c r="AD77" s="18" t="str">
        <f t="shared" si="110"/>
        <v>14050.1990</v>
      </c>
      <c r="AE77" s="20">
        <f t="shared" si="111"/>
        <v>2</v>
      </c>
      <c r="AF77" s="15">
        <v>1</v>
      </c>
      <c r="AG77" s="3">
        <v>0</v>
      </c>
      <c r="AH77" s="20" t="str">
        <f>VLOOKUP(Q77,Liste_plantes!$A$2:$C$7,3,FALSE)</f>
        <v>wheat_plt.xml</v>
      </c>
      <c r="AI77" s="20" t="str">
        <f>CONCATENATE(J77,"-",L77,"-",VLOOKUP(Q77,Liste_plantes!$A$2:$B$7,2,FALSE),"_tec.xml")</f>
        <v>1-2-BT_tec.xml</v>
      </c>
      <c r="AJ77" s="3" t="s">
        <v>16</v>
      </c>
      <c r="AK77" s="15" t="s">
        <v>16</v>
      </c>
      <c r="AL77" s="15" t="s">
        <v>16</v>
      </c>
      <c r="AM77" s="15" t="s">
        <v>16</v>
      </c>
    </row>
    <row r="78" spans="1:39" x14ac:dyDescent="0.3">
      <c r="A78" s="55" t="str">
        <f t="shared" si="99"/>
        <v>cnrm-cm5-aladin63</v>
      </c>
      <c r="B78" s="55" t="str">
        <f t="shared" si="100"/>
        <v>cca</v>
      </c>
      <c r="C78" s="55" t="str">
        <f t="shared" si="101"/>
        <v>8.5</v>
      </c>
      <c r="D78" s="55">
        <f t="shared" si="102"/>
        <v>1895</v>
      </c>
      <c r="E78" s="55">
        <f t="shared" si="103"/>
        <v>14050</v>
      </c>
      <c r="F78" s="55" t="str">
        <f t="shared" si="104"/>
        <v>781_1895</v>
      </c>
      <c r="G78" s="55">
        <f t="shared" si="105"/>
        <v>330562</v>
      </c>
      <c r="H78" s="55" t="str">
        <f t="shared" si="127"/>
        <v>0.1574</v>
      </c>
      <c r="I78" s="55" t="str">
        <f t="shared" si="127"/>
        <v>562_NGC25</v>
      </c>
      <c r="J78" s="55">
        <f t="shared" si="112"/>
        <v>1</v>
      </c>
      <c r="K78" s="55" t="str">
        <f t="shared" si="113"/>
        <v>BT_ci_MF</v>
      </c>
      <c r="L78" s="55">
        <f t="shared" si="113"/>
        <v>2</v>
      </c>
      <c r="M78" s="55" t="str">
        <f t="shared" ref="M78" si="154">M77</f>
        <v>rgi</v>
      </c>
      <c r="N78" s="55" t="str">
        <f t="shared" si="115"/>
        <v>ref</v>
      </c>
      <c r="O78" s="55">
        <f t="shared" si="139"/>
        <v>1990</v>
      </c>
      <c r="P78" s="55">
        <f t="shared" si="143"/>
        <v>1991</v>
      </c>
      <c r="Q78" s="55" t="str">
        <f t="shared" si="125"/>
        <v>ray grass d'Italie</v>
      </c>
      <c r="R78" s="55" t="str">
        <f t="shared" si="140"/>
        <v>ok</v>
      </c>
      <c r="S78" s="50" t="str">
        <f t="shared" si="141"/>
        <v>781_1895-562_NGC25-1-2-rgi-ref</v>
      </c>
      <c r="T78" s="50" t="str">
        <f>CONCATENATE(F78,"-",I78,"-",J78,"-",L78,"-",M78,"-",N78,"-",P78,"-",VLOOKUP(Q78,Liste_plantes!$A$2:$B$7,2,FALSE))</f>
        <v>781_1895-562_NGC25-1-2-rgi-ref-1991-rgi</v>
      </c>
      <c r="U78" s="86">
        <f t="shared" si="121"/>
        <v>33101</v>
      </c>
      <c r="V78" s="86" t="str">
        <f t="shared" si="144"/>
        <v>08/03/1991</v>
      </c>
      <c r="W78" s="53" t="str">
        <f t="shared" si="118"/>
        <v>OK</v>
      </c>
      <c r="X78" s="28">
        <f t="shared" si="132"/>
        <v>228</v>
      </c>
      <c r="Y78" s="28">
        <f t="shared" si="97"/>
        <v>432</v>
      </c>
      <c r="Z78" s="20" t="str">
        <f t="shared" si="119"/>
        <v>snu_ini.xml</v>
      </c>
      <c r="AA78" s="50" t="str">
        <f t="shared" si="108"/>
        <v>330562_0.1574</v>
      </c>
      <c r="AB78" s="18" t="str">
        <f t="shared" si="123"/>
        <v>14050_ref_sta.xml</v>
      </c>
      <c r="AC78" s="18" t="str">
        <f t="shared" si="116"/>
        <v>14050.1990</v>
      </c>
      <c r="AD78" s="18" t="str">
        <f t="shared" si="110"/>
        <v>14050.1991</v>
      </c>
      <c r="AE78" s="20">
        <f t="shared" si="111"/>
        <v>2</v>
      </c>
      <c r="AF78" s="15">
        <v>1</v>
      </c>
      <c r="AG78" s="3">
        <v>0</v>
      </c>
      <c r="AH78" s="20" t="str">
        <f>VLOOKUP(Q78,Liste_plantes!$A$2:$C$7,3,FALSE)</f>
        <v>ItalianRyegrass_CoverCrop_plt.xml</v>
      </c>
      <c r="AI78" s="20" t="str">
        <f>CONCATENATE(J78,"-",L78,"-",VLOOKUP(Q78,Liste_plantes!$A$2:$B$7,2,FALSE),"_tec.xml")</f>
        <v>1-2-rgi_tec.xml</v>
      </c>
      <c r="AJ78" s="3" t="s">
        <v>16</v>
      </c>
      <c r="AK78" s="15" t="s">
        <v>16</v>
      </c>
      <c r="AL78" s="15" t="s">
        <v>16</v>
      </c>
      <c r="AM78" s="15" t="s">
        <v>16</v>
      </c>
    </row>
    <row r="79" spans="1:39" x14ac:dyDescent="0.3">
      <c r="A79" s="55" t="str">
        <f t="shared" si="99"/>
        <v>cnrm-cm5-aladin63</v>
      </c>
      <c r="B79" s="55" t="str">
        <f t="shared" si="100"/>
        <v>cca</v>
      </c>
      <c r="C79" s="55" t="str">
        <f t="shared" si="101"/>
        <v>8.5</v>
      </c>
      <c r="D79" s="55">
        <f t="shared" si="102"/>
        <v>1895</v>
      </c>
      <c r="E79" s="55">
        <f t="shared" si="103"/>
        <v>14050</v>
      </c>
      <c r="F79" s="55" t="str">
        <f t="shared" si="104"/>
        <v>781_1895</v>
      </c>
      <c r="G79" s="55">
        <f t="shared" si="105"/>
        <v>330562</v>
      </c>
      <c r="H79" s="55" t="str">
        <f t="shared" si="127"/>
        <v>0.1574</v>
      </c>
      <c r="I79" s="55" t="str">
        <f t="shared" si="127"/>
        <v>562_NGC25</v>
      </c>
      <c r="J79" s="55">
        <f t="shared" si="112"/>
        <v>1</v>
      </c>
      <c r="K79" s="55" t="str">
        <f t="shared" si="113"/>
        <v>BT_ci_MF</v>
      </c>
      <c r="L79" s="55">
        <f t="shared" si="113"/>
        <v>2</v>
      </c>
      <c r="M79" s="55" t="str">
        <f t="shared" ref="M79" si="155">M78</f>
        <v>rgi</v>
      </c>
      <c r="N79" s="55" t="str">
        <f t="shared" si="115"/>
        <v>ref</v>
      </c>
      <c r="O79" s="55">
        <f t="shared" si="139"/>
        <v>1991</v>
      </c>
      <c r="P79" s="55">
        <f t="shared" si="143"/>
        <v>1991</v>
      </c>
      <c r="Q79" s="55" t="str">
        <f t="shared" si="125"/>
        <v>maïs fourrage</v>
      </c>
      <c r="R79" s="55" t="str">
        <f t="shared" si="140"/>
        <v>ok</v>
      </c>
      <c r="S79" s="50" t="str">
        <f t="shared" si="141"/>
        <v>781_1895-562_NGC25-1-2-rgi-ref</v>
      </c>
      <c r="T79" s="50" t="str">
        <f>CONCATENATE(F79,"-",I79,"-",J79,"-",L79,"-",M79,"-",N79,"-",P79,"-",VLOOKUP(Q79,Liste_plantes!$A$2:$B$7,2,FALSE))</f>
        <v>781_1895-562_NGC25-1-2-rgi-ref-1991-MF</v>
      </c>
      <c r="U79" s="86">
        <f t="shared" si="121"/>
        <v>33306</v>
      </c>
      <c r="V79" s="86" t="str">
        <f t="shared" si="144"/>
        <v>01/10/1991</v>
      </c>
      <c r="W79" s="53" t="str">
        <f t="shared" si="118"/>
        <v>OK</v>
      </c>
      <c r="X79" s="28">
        <f t="shared" si="132"/>
        <v>68</v>
      </c>
      <c r="Y79" s="28">
        <f t="shared" si="97"/>
        <v>274</v>
      </c>
      <c r="Z79" s="20" t="str">
        <f t="shared" si="119"/>
        <v>snu_ini.xml</v>
      </c>
      <c r="AA79" s="50" t="str">
        <f t="shared" si="108"/>
        <v>330562_0.1574</v>
      </c>
      <c r="AB79" s="18" t="str">
        <f t="shared" si="123"/>
        <v>14050_ref_sta.xml</v>
      </c>
      <c r="AC79" s="18" t="str">
        <f t="shared" si="116"/>
        <v>14050.1991</v>
      </c>
      <c r="AD79" s="18" t="str">
        <f t="shared" si="110"/>
        <v>14050.1991</v>
      </c>
      <c r="AE79" s="20">
        <f t="shared" si="111"/>
        <v>1</v>
      </c>
      <c r="AF79" s="15">
        <v>1</v>
      </c>
      <c r="AG79" s="3">
        <v>0</v>
      </c>
      <c r="AH79" s="20" t="str">
        <f>VLOOKUP(Q79,Liste_plantes!$A$2:$C$7,3,FALSE)</f>
        <v>corn_plt.xml</v>
      </c>
      <c r="AI79" s="20" t="str">
        <f>CONCATENATE(J79,"-",L79,"-",VLOOKUP(Q79,Liste_plantes!$A$2:$B$7,2,FALSE),"_tec.xml")</f>
        <v>1-2-MF_tec.xml</v>
      </c>
      <c r="AJ79" s="3" t="s">
        <v>16</v>
      </c>
      <c r="AK79" s="15" t="s">
        <v>16</v>
      </c>
      <c r="AL79" s="15" t="s">
        <v>16</v>
      </c>
      <c r="AM79" s="15" t="s">
        <v>16</v>
      </c>
    </row>
    <row r="80" spans="1:39" x14ac:dyDescent="0.3">
      <c r="A80" s="55" t="str">
        <f t="shared" si="99"/>
        <v>cnrm-cm5-aladin63</v>
      </c>
      <c r="B80" s="55" t="str">
        <f t="shared" si="100"/>
        <v>cca</v>
      </c>
      <c r="C80" s="55" t="str">
        <f t="shared" si="101"/>
        <v>8.5</v>
      </c>
      <c r="D80" s="55">
        <f t="shared" si="102"/>
        <v>1895</v>
      </c>
      <c r="E80" s="55">
        <f t="shared" si="103"/>
        <v>14050</v>
      </c>
      <c r="F80" s="55" t="str">
        <f t="shared" si="104"/>
        <v>781_1895</v>
      </c>
      <c r="G80" s="55">
        <f t="shared" si="105"/>
        <v>330562</v>
      </c>
      <c r="H80" s="55" t="str">
        <f t="shared" si="127"/>
        <v>0.1574</v>
      </c>
      <c r="I80" s="55" t="str">
        <f t="shared" si="127"/>
        <v>562_NGC25</v>
      </c>
      <c r="J80" s="55">
        <f t="shared" si="112"/>
        <v>1</v>
      </c>
      <c r="K80" s="55" t="str">
        <f t="shared" si="113"/>
        <v>BT_ci_MF</v>
      </c>
      <c r="L80" s="55">
        <f t="shared" si="113"/>
        <v>2</v>
      </c>
      <c r="M80" s="55" t="str">
        <f t="shared" ref="M80" si="156">M79</f>
        <v>rgi</v>
      </c>
      <c r="N80" s="55" t="str">
        <f t="shared" si="115"/>
        <v>ref</v>
      </c>
      <c r="O80" s="55">
        <f t="shared" si="139"/>
        <v>1991</v>
      </c>
      <c r="P80" s="55">
        <f t="shared" si="143"/>
        <v>1992</v>
      </c>
      <c r="Q80" s="55" t="str">
        <f t="shared" si="125"/>
        <v>blé tendre</v>
      </c>
      <c r="R80" s="55" t="str">
        <f t="shared" si="140"/>
        <v>ok</v>
      </c>
      <c r="S80" s="50" t="str">
        <f t="shared" si="141"/>
        <v>781_1895-562_NGC25-1-2-rgi-ref</v>
      </c>
      <c r="T80" s="50" t="str">
        <f>CONCATENATE(F80,"-",I80,"-",J80,"-",L80,"-",M80,"-",N80,"-",P80,"-",VLOOKUP(Q80,Liste_plantes!$A$2:$B$7,2,FALSE))</f>
        <v>781_1895-562_NGC25-1-2-rgi-ref-1992-BT</v>
      </c>
      <c r="U80" s="86">
        <f t="shared" si="121"/>
        <v>33513</v>
      </c>
      <c r="V80" s="86" t="str">
        <f t="shared" si="144"/>
        <v>15/08/1992</v>
      </c>
      <c r="W80" s="53" t="str">
        <f t="shared" si="118"/>
        <v>OK</v>
      </c>
      <c r="X80" s="28">
        <f t="shared" si="132"/>
        <v>275</v>
      </c>
      <c r="Y80" s="28">
        <f t="shared" si="97"/>
        <v>593</v>
      </c>
      <c r="Z80" s="20" t="str">
        <f t="shared" si="119"/>
        <v>snu_ini.xml</v>
      </c>
      <c r="AA80" s="50" t="str">
        <f t="shared" si="108"/>
        <v>330562_0.1574</v>
      </c>
      <c r="AB80" s="18" t="str">
        <f t="shared" si="123"/>
        <v>14050_ref_sta.xml</v>
      </c>
      <c r="AC80" s="18" t="str">
        <f t="shared" si="116"/>
        <v>14050.1991</v>
      </c>
      <c r="AD80" s="18" t="str">
        <f t="shared" si="110"/>
        <v>14050.1992</v>
      </c>
      <c r="AE80" s="20">
        <f t="shared" si="111"/>
        <v>2</v>
      </c>
      <c r="AF80" s="15">
        <v>1</v>
      </c>
      <c r="AG80" s="3">
        <v>0</v>
      </c>
      <c r="AH80" s="20" t="str">
        <f>VLOOKUP(Q80,Liste_plantes!$A$2:$C$7,3,FALSE)</f>
        <v>wheat_plt.xml</v>
      </c>
      <c r="AI80" s="20" t="str">
        <f>CONCATENATE(J80,"-",L80,"-",VLOOKUP(Q80,Liste_plantes!$A$2:$B$7,2,FALSE),"_tec.xml")</f>
        <v>1-2-BT_tec.xml</v>
      </c>
      <c r="AJ80" s="3" t="s">
        <v>16</v>
      </c>
      <c r="AK80" s="15" t="s">
        <v>16</v>
      </c>
      <c r="AL80" s="15" t="s">
        <v>16</v>
      </c>
      <c r="AM80" s="15" t="s">
        <v>16</v>
      </c>
    </row>
    <row r="81" spans="1:39" x14ac:dyDescent="0.3">
      <c r="A81" s="55" t="str">
        <f t="shared" si="99"/>
        <v>cnrm-cm5-aladin63</v>
      </c>
      <c r="B81" s="55" t="str">
        <f t="shared" si="100"/>
        <v>cca</v>
      </c>
      <c r="C81" s="55" t="str">
        <f t="shared" si="101"/>
        <v>8.5</v>
      </c>
      <c r="D81" s="55">
        <f t="shared" si="102"/>
        <v>1895</v>
      </c>
      <c r="E81" s="55">
        <f t="shared" si="103"/>
        <v>14050</v>
      </c>
      <c r="F81" s="55" t="str">
        <f t="shared" si="104"/>
        <v>781_1895</v>
      </c>
      <c r="G81" s="55">
        <f t="shared" si="105"/>
        <v>330562</v>
      </c>
      <c r="H81" s="55" t="str">
        <f t="shared" si="127"/>
        <v>0.1574</v>
      </c>
      <c r="I81" s="55" t="str">
        <f t="shared" si="127"/>
        <v>562_NGC25</v>
      </c>
      <c r="J81" s="55">
        <f t="shared" si="112"/>
        <v>1</v>
      </c>
      <c r="K81" s="55" t="str">
        <f t="shared" si="113"/>
        <v>BT_ci_MF</v>
      </c>
      <c r="L81" s="55">
        <f t="shared" si="113"/>
        <v>2</v>
      </c>
      <c r="M81" s="55" t="str">
        <f t="shared" ref="M81" si="157">M80</f>
        <v>rgi</v>
      </c>
      <c r="N81" s="55" t="str">
        <f t="shared" si="115"/>
        <v>ref</v>
      </c>
      <c r="O81" s="55">
        <f t="shared" si="139"/>
        <v>1992</v>
      </c>
      <c r="P81" s="55">
        <f t="shared" si="143"/>
        <v>1993</v>
      </c>
      <c r="Q81" s="55" t="str">
        <f t="shared" si="125"/>
        <v>ray grass d'Italie</v>
      </c>
      <c r="R81" s="55" t="str">
        <f t="shared" si="140"/>
        <v>ok</v>
      </c>
      <c r="S81" s="50" t="str">
        <f t="shared" si="141"/>
        <v>781_1895-562_NGC25-1-2-rgi-ref</v>
      </c>
      <c r="T81" s="50" t="str">
        <f>CONCATENATE(F81,"-",I81,"-",J81,"-",L81,"-",M81,"-",N81,"-",P81,"-",VLOOKUP(Q81,Liste_plantes!$A$2:$B$7,2,FALSE))</f>
        <v>781_1895-562_NGC25-1-2-rgi-ref-1993-rgi</v>
      </c>
      <c r="U81" s="86">
        <f t="shared" si="121"/>
        <v>33832</v>
      </c>
      <c r="V81" s="86" t="str">
        <f t="shared" si="144"/>
        <v>08/03/1993</v>
      </c>
      <c r="W81" s="53" t="str">
        <f t="shared" si="118"/>
        <v>OK</v>
      </c>
      <c r="X81" s="28">
        <f t="shared" si="132"/>
        <v>229</v>
      </c>
      <c r="Y81" s="28">
        <f t="shared" si="97"/>
        <v>433</v>
      </c>
      <c r="Z81" s="20" t="str">
        <f t="shared" si="119"/>
        <v>snu_ini.xml</v>
      </c>
      <c r="AA81" s="50" t="str">
        <f t="shared" si="108"/>
        <v>330562_0.1574</v>
      </c>
      <c r="AB81" s="18" t="str">
        <f t="shared" si="123"/>
        <v>14050_ref_sta.xml</v>
      </c>
      <c r="AC81" s="18" t="str">
        <f t="shared" si="116"/>
        <v>14050.1992</v>
      </c>
      <c r="AD81" s="18" t="str">
        <f t="shared" si="110"/>
        <v>14050.1993</v>
      </c>
      <c r="AE81" s="20">
        <f t="shared" si="111"/>
        <v>2</v>
      </c>
      <c r="AF81" s="15">
        <v>1</v>
      </c>
      <c r="AG81" s="3">
        <v>0</v>
      </c>
      <c r="AH81" s="20" t="str">
        <f>VLOOKUP(Q81,Liste_plantes!$A$2:$C$7,3,FALSE)</f>
        <v>ItalianRyegrass_CoverCrop_plt.xml</v>
      </c>
      <c r="AI81" s="20" t="str">
        <f>CONCATENATE(J81,"-",L81,"-",VLOOKUP(Q81,Liste_plantes!$A$2:$B$7,2,FALSE),"_tec.xml")</f>
        <v>1-2-rgi_tec.xml</v>
      </c>
      <c r="AJ81" s="3" t="s">
        <v>16</v>
      </c>
      <c r="AK81" s="15" t="s">
        <v>16</v>
      </c>
      <c r="AL81" s="15" t="s">
        <v>16</v>
      </c>
      <c r="AM81" s="15" t="s">
        <v>16</v>
      </c>
    </row>
    <row r="82" spans="1:39" x14ac:dyDescent="0.3">
      <c r="A82" s="55" t="str">
        <f t="shared" si="99"/>
        <v>cnrm-cm5-aladin63</v>
      </c>
      <c r="B82" s="55" t="str">
        <f t="shared" si="100"/>
        <v>cca</v>
      </c>
      <c r="C82" s="55" t="str">
        <f t="shared" si="101"/>
        <v>8.5</v>
      </c>
      <c r="D82" s="55">
        <f t="shared" si="102"/>
        <v>1895</v>
      </c>
      <c r="E82" s="55">
        <f t="shared" si="103"/>
        <v>14050</v>
      </c>
      <c r="F82" s="55" t="str">
        <f t="shared" si="104"/>
        <v>781_1895</v>
      </c>
      <c r="G82" s="55">
        <f t="shared" si="105"/>
        <v>330562</v>
      </c>
      <c r="H82" s="55" t="str">
        <f t="shared" si="127"/>
        <v>0.1574</v>
      </c>
      <c r="I82" s="55" t="str">
        <f t="shared" si="127"/>
        <v>562_NGC25</v>
      </c>
      <c r="J82" s="55">
        <f t="shared" si="112"/>
        <v>1</v>
      </c>
      <c r="K82" s="55" t="str">
        <f t="shared" si="113"/>
        <v>BT_ci_MF</v>
      </c>
      <c r="L82" s="55">
        <f t="shared" si="113"/>
        <v>2</v>
      </c>
      <c r="M82" s="55" t="str">
        <f t="shared" ref="M82" si="158">M81</f>
        <v>rgi</v>
      </c>
      <c r="N82" s="55" t="str">
        <f t="shared" si="115"/>
        <v>ref</v>
      </c>
      <c r="O82" s="55">
        <f t="shared" si="139"/>
        <v>1993</v>
      </c>
      <c r="P82" s="55">
        <f t="shared" si="143"/>
        <v>1993</v>
      </c>
      <c r="Q82" s="55" t="str">
        <f t="shared" si="125"/>
        <v>maïs fourrage</v>
      </c>
      <c r="R82" s="55" t="str">
        <f t="shared" si="140"/>
        <v>ok</v>
      </c>
      <c r="S82" s="50" t="str">
        <f t="shared" si="141"/>
        <v>781_1895-562_NGC25-1-2-rgi-ref</v>
      </c>
      <c r="T82" s="50" t="str">
        <f>CONCATENATE(F82,"-",I82,"-",J82,"-",L82,"-",M82,"-",N82,"-",P82,"-",VLOOKUP(Q82,Liste_plantes!$A$2:$B$7,2,FALSE))</f>
        <v>781_1895-562_NGC25-1-2-rgi-ref-1993-MF</v>
      </c>
      <c r="U82" s="86">
        <f t="shared" si="121"/>
        <v>34037</v>
      </c>
      <c r="V82" s="86" t="str">
        <f t="shared" si="144"/>
        <v>01/10/1993</v>
      </c>
      <c r="W82" s="53" t="str">
        <f t="shared" si="118"/>
        <v>OK</v>
      </c>
      <c r="X82" s="28">
        <f t="shared" si="132"/>
        <v>68</v>
      </c>
      <c r="Y82" s="28">
        <f t="shared" si="97"/>
        <v>274</v>
      </c>
      <c r="Z82" s="20" t="str">
        <f t="shared" si="119"/>
        <v>snu_ini.xml</v>
      </c>
      <c r="AA82" s="50" t="str">
        <f t="shared" si="108"/>
        <v>330562_0.1574</v>
      </c>
      <c r="AB82" s="18" t="str">
        <f t="shared" si="123"/>
        <v>14050_ref_sta.xml</v>
      </c>
      <c r="AC82" s="18" t="str">
        <f t="shared" si="116"/>
        <v>14050.1993</v>
      </c>
      <c r="AD82" s="18" t="str">
        <f t="shared" si="110"/>
        <v>14050.1993</v>
      </c>
      <c r="AE82" s="20">
        <f t="shared" si="111"/>
        <v>1</v>
      </c>
      <c r="AF82" s="15">
        <v>1</v>
      </c>
      <c r="AG82" s="3">
        <v>0</v>
      </c>
      <c r="AH82" s="20" t="str">
        <f>VLOOKUP(Q82,Liste_plantes!$A$2:$C$7,3,FALSE)</f>
        <v>corn_plt.xml</v>
      </c>
      <c r="AI82" s="20" t="str">
        <f>CONCATENATE(J82,"-",L82,"-",VLOOKUP(Q82,Liste_plantes!$A$2:$B$7,2,FALSE),"_tec.xml")</f>
        <v>1-2-MF_tec.xml</v>
      </c>
      <c r="AJ82" s="3" t="s">
        <v>16</v>
      </c>
      <c r="AK82" s="15" t="s">
        <v>16</v>
      </c>
      <c r="AL82" s="15" t="s">
        <v>16</v>
      </c>
      <c r="AM82" s="15" t="s">
        <v>16</v>
      </c>
    </row>
    <row r="83" spans="1:39" x14ac:dyDescent="0.3">
      <c r="A83" s="55" t="str">
        <f t="shared" si="99"/>
        <v>cnrm-cm5-aladin63</v>
      </c>
      <c r="B83" s="55" t="str">
        <f t="shared" si="100"/>
        <v>cca</v>
      </c>
      <c r="C83" s="55" t="str">
        <f t="shared" si="101"/>
        <v>8.5</v>
      </c>
      <c r="D83" s="55">
        <f t="shared" si="102"/>
        <v>1895</v>
      </c>
      <c r="E83" s="55">
        <f t="shared" si="103"/>
        <v>14050</v>
      </c>
      <c r="F83" s="55" t="str">
        <f t="shared" si="104"/>
        <v>781_1895</v>
      </c>
      <c r="G83" s="55">
        <f t="shared" si="105"/>
        <v>330562</v>
      </c>
      <c r="H83" s="55" t="str">
        <f t="shared" si="127"/>
        <v>0.1574</v>
      </c>
      <c r="I83" s="55" t="str">
        <f t="shared" si="127"/>
        <v>562_NGC25</v>
      </c>
      <c r="J83" s="55">
        <f t="shared" si="112"/>
        <v>1</v>
      </c>
      <c r="K83" s="55" t="str">
        <f t="shared" si="113"/>
        <v>BT_ci_MF</v>
      </c>
      <c r="L83" s="55">
        <f t="shared" si="113"/>
        <v>2</v>
      </c>
      <c r="M83" s="55" t="str">
        <f t="shared" ref="M83" si="159">M82</f>
        <v>rgi</v>
      </c>
      <c r="N83" s="55" t="str">
        <f t="shared" si="115"/>
        <v>ref</v>
      </c>
      <c r="O83" s="55">
        <f t="shared" si="139"/>
        <v>1993</v>
      </c>
      <c r="P83" s="55">
        <f t="shared" si="143"/>
        <v>1994</v>
      </c>
      <c r="Q83" s="55" t="str">
        <f t="shared" si="125"/>
        <v>blé tendre</v>
      </c>
      <c r="R83" s="55" t="str">
        <f t="shared" si="140"/>
        <v>ok</v>
      </c>
      <c r="S83" s="50" t="str">
        <f t="shared" si="141"/>
        <v>781_1895-562_NGC25-1-2-rgi-ref</v>
      </c>
      <c r="T83" s="50" t="str">
        <f>CONCATENATE(F83,"-",I83,"-",J83,"-",L83,"-",M83,"-",N83,"-",P83,"-",VLOOKUP(Q83,Liste_plantes!$A$2:$B$7,2,FALSE))</f>
        <v>781_1895-562_NGC25-1-2-rgi-ref-1994-BT</v>
      </c>
      <c r="U83" s="86">
        <f>V82+1</f>
        <v>34244</v>
      </c>
      <c r="V83" s="86" t="str">
        <f t="shared" si="144"/>
        <v>15/08/1994</v>
      </c>
      <c r="W83" s="53" t="str">
        <f t="shared" si="118"/>
        <v>OK</v>
      </c>
      <c r="X83" s="28">
        <f t="shared" si="132"/>
        <v>275</v>
      </c>
      <c r="Y83" s="28">
        <f t="shared" ref="Y83:Y101" si="160">V83-DATE($O83,1,1)+1</f>
        <v>592</v>
      </c>
      <c r="Z83" s="20" t="str">
        <f t="shared" si="119"/>
        <v>snu_ini.xml</v>
      </c>
      <c r="AA83" s="50" t="str">
        <f t="shared" si="108"/>
        <v>330562_0.1574</v>
      </c>
      <c r="AB83" s="18" t="str">
        <f t="shared" si="123"/>
        <v>14050_ref_sta.xml</v>
      </c>
      <c r="AC83" s="18" t="str">
        <f t="shared" si="116"/>
        <v>14050.1993</v>
      </c>
      <c r="AD83" s="18" t="str">
        <f t="shared" si="110"/>
        <v>14050.1994</v>
      </c>
      <c r="AE83" s="20">
        <f t="shared" si="111"/>
        <v>2</v>
      </c>
      <c r="AF83" s="15">
        <v>1</v>
      </c>
      <c r="AG83" s="3">
        <v>0</v>
      </c>
      <c r="AH83" s="20" t="str">
        <f>VLOOKUP(Q83,Liste_plantes!$A$2:$C$7,3,FALSE)</f>
        <v>wheat_plt.xml</v>
      </c>
      <c r="AI83" s="20" t="str">
        <f>CONCATENATE(J83,"-",L83,"-",VLOOKUP(Q83,Liste_plantes!$A$2:$B$7,2,FALSE),"_tec.xml")</f>
        <v>1-2-BT_tec.xml</v>
      </c>
      <c r="AJ83" s="3" t="s">
        <v>16</v>
      </c>
      <c r="AK83" s="15" t="s">
        <v>16</v>
      </c>
      <c r="AL83" s="15" t="s">
        <v>16</v>
      </c>
      <c r="AM83" s="15" t="s">
        <v>16</v>
      </c>
    </row>
    <row r="84" spans="1:39" x14ac:dyDescent="0.3">
      <c r="A84" s="55" t="str">
        <f t="shared" si="99"/>
        <v>cnrm-cm5-aladin63</v>
      </c>
      <c r="B84" s="55" t="str">
        <f t="shared" si="100"/>
        <v>cca</v>
      </c>
      <c r="C84" s="55" t="str">
        <f t="shared" si="101"/>
        <v>8.5</v>
      </c>
      <c r="D84" s="55">
        <f t="shared" si="102"/>
        <v>1895</v>
      </c>
      <c r="E84" s="55">
        <f t="shared" si="103"/>
        <v>14050</v>
      </c>
      <c r="F84" s="55" t="str">
        <f t="shared" si="104"/>
        <v>781_1895</v>
      </c>
      <c r="G84" s="55">
        <f t="shared" si="105"/>
        <v>330562</v>
      </c>
      <c r="H84" s="55" t="str">
        <f t="shared" si="127"/>
        <v>0.1574</v>
      </c>
      <c r="I84" s="55" t="str">
        <f t="shared" si="127"/>
        <v>562_NGC25</v>
      </c>
      <c r="J84" s="55">
        <f t="shared" si="112"/>
        <v>1</v>
      </c>
      <c r="K84" s="55" t="str">
        <f t="shared" si="113"/>
        <v>BT_ci_MF</v>
      </c>
      <c r="L84" s="55">
        <f t="shared" si="113"/>
        <v>2</v>
      </c>
      <c r="M84" s="55" t="str">
        <f t="shared" ref="M84" si="161">M83</f>
        <v>rgi</v>
      </c>
      <c r="N84" s="55" t="str">
        <f t="shared" si="115"/>
        <v>ref</v>
      </c>
      <c r="O84" s="55">
        <f t="shared" si="139"/>
        <v>1994</v>
      </c>
      <c r="P84" s="55">
        <f t="shared" si="143"/>
        <v>1995</v>
      </c>
      <c r="Q84" s="55" t="str">
        <f t="shared" si="125"/>
        <v>ray grass d'Italie</v>
      </c>
      <c r="R84" s="55" t="str">
        <f t="shared" si="140"/>
        <v>ok</v>
      </c>
      <c r="S84" s="50" t="str">
        <f t="shared" si="141"/>
        <v>781_1895-562_NGC25-1-2-rgi-ref</v>
      </c>
      <c r="T84" s="50" t="str">
        <f>CONCATENATE(F84,"-",I84,"-",J84,"-",L84,"-",M84,"-",N84,"-",P84,"-",VLOOKUP(Q84,Liste_plantes!$A$2:$B$7,2,FALSE))</f>
        <v>781_1895-562_NGC25-1-2-rgi-ref-1995-rgi</v>
      </c>
      <c r="U84" s="86">
        <f>V83+1</f>
        <v>34562</v>
      </c>
      <c r="V84" s="86" t="str">
        <f t="shared" si="144"/>
        <v>08/03/1995</v>
      </c>
      <c r="W84" s="53" t="str">
        <f t="shared" si="118"/>
        <v>OK</v>
      </c>
      <c r="X84" s="28">
        <f t="shared" si="132"/>
        <v>228</v>
      </c>
      <c r="Y84" s="28">
        <f t="shared" si="160"/>
        <v>432</v>
      </c>
      <c r="Z84" s="20" t="str">
        <f t="shared" si="119"/>
        <v>snu_ini.xml</v>
      </c>
      <c r="AA84" s="50" t="str">
        <f t="shared" si="108"/>
        <v>330562_0.1574</v>
      </c>
      <c r="AB84" s="18" t="str">
        <f t="shared" si="123"/>
        <v>14050_ref_sta.xml</v>
      </c>
      <c r="AC84" s="18" t="str">
        <f t="shared" si="116"/>
        <v>14050.1994</v>
      </c>
      <c r="AD84" s="18" t="str">
        <f t="shared" ref="AD84:AD116" si="162">CONCATENATE($E84,".",YEAR(V84))</f>
        <v>14050.1995</v>
      </c>
      <c r="AE84" s="20">
        <f t="shared" si="111"/>
        <v>2</v>
      </c>
      <c r="AF84" s="15">
        <v>1</v>
      </c>
      <c r="AG84" s="3">
        <v>0</v>
      </c>
      <c r="AH84" s="20" t="str">
        <f>VLOOKUP(Q84,Liste_plantes!$A$2:$C$7,3,FALSE)</f>
        <v>ItalianRyegrass_CoverCrop_plt.xml</v>
      </c>
      <c r="AI84" s="20" t="str">
        <f>CONCATENATE(J84,"-",L84,"-",VLOOKUP(Q84,Liste_plantes!$A$2:$B$7,2,FALSE),"_tec.xml")</f>
        <v>1-2-rgi_tec.xml</v>
      </c>
      <c r="AJ84" s="3" t="s">
        <v>16</v>
      </c>
      <c r="AK84" s="15" t="s">
        <v>16</v>
      </c>
      <c r="AL84" s="15" t="s">
        <v>16</v>
      </c>
      <c r="AM84" s="15" t="s">
        <v>16</v>
      </c>
    </row>
    <row r="85" spans="1:39" x14ac:dyDescent="0.3">
      <c r="A85" s="55" t="str">
        <f t="shared" si="99"/>
        <v>cnrm-cm5-aladin63</v>
      </c>
      <c r="B85" s="55" t="str">
        <f t="shared" si="100"/>
        <v>cca</v>
      </c>
      <c r="C85" s="55" t="str">
        <f t="shared" si="101"/>
        <v>8.5</v>
      </c>
      <c r="D85" s="55">
        <f t="shared" si="102"/>
        <v>1895</v>
      </c>
      <c r="E85" s="55">
        <f t="shared" si="103"/>
        <v>14050</v>
      </c>
      <c r="F85" s="55" t="str">
        <f t="shared" si="104"/>
        <v>781_1895</v>
      </c>
      <c r="G85" s="55">
        <f t="shared" si="105"/>
        <v>330562</v>
      </c>
      <c r="H85" s="55" t="str">
        <f t="shared" si="127"/>
        <v>0.1574</v>
      </c>
      <c r="I85" s="55" t="str">
        <f t="shared" si="127"/>
        <v>562_NGC25</v>
      </c>
      <c r="J85" s="55">
        <f t="shared" si="112"/>
        <v>1</v>
      </c>
      <c r="K85" s="55" t="str">
        <f t="shared" si="113"/>
        <v>BT_ci_MF</v>
      </c>
      <c r="L85" s="55">
        <f t="shared" si="113"/>
        <v>2</v>
      </c>
      <c r="M85" s="55" t="str">
        <f t="shared" ref="M85" si="163">M84</f>
        <v>rgi</v>
      </c>
      <c r="N85" s="55" t="str">
        <f t="shared" si="115"/>
        <v>ref</v>
      </c>
      <c r="O85" s="55">
        <f t="shared" si="139"/>
        <v>1995</v>
      </c>
      <c r="P85" s="55">
        <f t="shared" si="143"/>
        <v>1995</v>
      </c>
      <c r="Q85" s="55" t="str">
        <f t="shared" si="125"/>
        <v>maïs fourrage</v>
      </c>
      <c r="R85" s="55" t="str">
        <f t="shared" si="140"/>
        <v>ok</v>
      </c>
      <c r="S85" s="50" t="str">
        <f t="shared" si="141"/>
        <v>781_1895-562_NGC25-1-2-rgi-ref</v>
      </c>
      <c r="T85" s="50" t="str">
        <f>CONCATENATE(F85,"-",I85,"-",J85,"-",L85,"-",M85,"-",N85,"-",P85,"-",VLOOKUP(Q85,Liste_plantes!$A$2:$B$7,2,FALSE))</f>
        <v>781_1895-562_NGC25-1-2-rgi-ref-1995-MF</v>
      </c>
      <c r="U85" s="86">
        <f t="shared" ref="U85:U98" si="164">V84+1</f>
        <v>34767</v>
      </c>
      <c r="V85" s="86" t="str">
        <f t="shared" si="144"/>
        <v>01/10/1995</v>
      </c>
      <c r="W85" s="53" t="str">
        <f t="shared" si="118"/>
        <v>OK</v>
      </c>
      <c r="X85" s="28">
        <f t="shared" si="132"/>
        <v>68</v>
      </c>
      <c r="Y85" s="28">
        <f t="shared" si="160"/>
        <v>274</v>
      </c>
      <c r="Z85" s="20" t="str">
        <f t="shared" si="119"/>
        <v>snu_ini.xml</v>
      </c>
      <c r="AA85" s="50" t="str">
        <f t="shared" si="108"/>
        <v>330562_0.1574</v>
      </c>
      <c r="AB85" s="18" t="str">
        <f t="shared" si="123"/>
        <v>14050_ref_sta.xml</v>
      </c>
      <c r="AC85" s="18" t="str">
        <f t="shared" si="116"/>
        <v>14050.1995</v>
      </c>
      <c r="AD85" s="18" t="str">
        <f t="shared" si="162"/>
        <v>14050.1995</v>
      </c>
      <c r="AE85" s="20">
        <f t="shared" si="111"/>
        <v>1</v>
      </c>
      <c r="AF85" s="15">
        <v>1</v>
      </c>
      <c r="AG85" s="3">
        <v>0</v>
      </c>
      <c r="AH85" s="20" t="str">
        <f>VLOOKUP(Q85,Liste_plantes!$A$2:$C$7,3,FALSE)</f>
        <v>corn_plt.xml</v>
      </c>
      <c r="AI85" s="20" t="str">
        <f>CONCATENATE(J85,"-",L85,"-",VLOOKUP(Q85,Liste_plantes!$A$2:$B$7,2,FALSE),"_tec.xml")</f>
        <v>1-2-MF_tec.xml</v>
      </c>
      <c r="AJ85" s="3" t="s">
        <v>16</v>
      </c>
      <c r="AK85" s="15" t="s">
        <v>16</v>
      </c>
      <c r="AL85" s="15" t="s">
        <v>16</v>
      </c>
      <c r="AM85" s="15" t="s">
        <v>16</v>
      </c>
    </row>
    <row r="86" spans="1:39" x14ac:dyDescent="0.3">
      <c r="A86" s="55" t="str">
        <f t="shared" si="99"/>
        <v>cnrm-cm5-aladin63</v>
      </c>
      <c r="B86" s="55" t="str">
        <f t="shared" si="100"/>
        <v>cca</v>
      </c>
      <c r="C86" s="55" t="str">
        <f t="shared" si="101"/>
        <v>8.5</v>
      </c>
      <c r="D86" s="55">
        <f t="shared" si="102"/>
        <v>1895</v>
      </c>
      <c r="E86" s="55">
        <f t="shared" si="103"/>
        <v>14050</v>
      </c>
      <c r="F86" s="55" t="str">
        <f t="shared" si="104"/>
        <v>781_1895</v>
      </c>
      <c r="G86" s="55">
        <f t="shared" si="105"/>
        <v>330562</v>
      </c>
      <c r="H86" s="55" t="str">
        <f t="shared" si="127"/>
        <v>0.1574</v>
      </c>
      <c r="I86" s="55" t="str">
        <f t="shared" si="127"/>
        <v>562_NGC25</v>
      </c>
      <c r="J86" s="55">
        <f t="shared" si="112"/>
        <v>1</v>
      </c>
      <c r="K86" s="55" t="str">
        <f t="shared" si="113"/>
        <v>BT_ci_MF</v>
      </c>
      <c r="L86" s="55">
        <f t="shared" si="113"/>
        <v>2</v>
      </c>
      <c r="M86" s="55" t="str">
        <f t="shared" ref="M86" si="165">M85</f>
        <v>rgi</v>
      </c>
      <c r="N86" s="55" t="str">
        <f t="shared" si="115"/>
        <v>ref</v>
      </c>
      <c r="O86" s="55">
        <f t="shared" si="139"/>
        <v>1995</v>
      </c>
      <c r="P86" s="55">
        <f t="shared" si="143"/>
        <v>1996</v>
      </c>
      <c r="Q86" s="55" t="str">
        <f t="shared" si="125"/>
        <v>blé tendre</v>
      </c>
      <c r="R86" s="55" t="str">
        <f t="shared" si="140"/>
        <v>ok</v>
      </c>
      <c r="S86" s="50" t="str">
        <f t="shared" si="141"/>
        <v>781_1895-562_NGC25-1-2-rgi-ref</v>
      </c>
      <c r="T86" s="50" t="str">
        <f>CONCATENATE(F86,"-",I86,"-",J86,"-",L86,"-",M86,"-",N86,"-",P86,"-",VLOOKUP(Q86,Liste_plantes!$A$2:$B$7,2,FALSE))</f>
        <v>781_1895-562_NGC25-1-2-rgi-ref-1996-BT</v>
      </c>
      <c r="U86" s="86">
        <f t="shared" si="164"/>
        <v>34974</v>
      </c>
      <c r="V86" s="86" t="str">
        <f t="shared" si="144"/>
        <v>15/08/1996</v>
      </c>
      <c r="W86" s="53" t="str">
        <f t="shared" si="118"/>
        <v>OK</v>
      </c>
      <c r="X86" s="28">
        <f t="shared" ref="X86:X98" si="166">U86-DATE($O86,1,1)+1</f>
        <v>275</v>
      </c>
      <c r="Y86" s="28">
        <f t="shared" si="160"/>
        <v>593</v>
      </c>
      <c r="Z86" s="20" t="str">
        <f t="shared" si="119"/>
        <v>snu_ini.xml</v>
      </c>
      <c r="AA86" s="50" t="str">
        <f t="shared" si="108"/>
        <v>330562_0.1574</v>
      </c>
      <c r="AB86" s="18" t="str">
        <f t="shared" si="123"/>
        <v>14050_ref_sta.xml</v>
      </c>
      <c r="AC86" s="18" t="str">
        <f t="shared" si="116"/>
        <v>14050.1995</v>
      </c>
      <c r="AD86" s="18" t="str">
        <f t="shared" si="162"/>
        <v>14050.1996</v>
      </c>
      <c r="AE86" s="20">
        <f t="shared" si="111"/>
        <v>2</v>
      </c>
      <c r="AF86" s="15">
        <v>1</v>
      </c>
      <c r="AG86" s="3">
        <v>0</v>
      </c>
      <c r="AH86" s="20" t="str">
        <f>VLOOKUP(Q86,Liste_plantes!$A$2:$C$7,3,FALSE)</f>
        <v>wheat_plt.xml</v>
      </c>
      <c r="AI86" s="20" t="str">
        <f>CONCATENATE(J86,"-",L86,"-",VLOOKUP(Q86,Liste_plantes!$A$2:$B$7,2,FALSE),"_tec.xml")</f>
        <v>1-2-BT_tec.xml</v>
      </c>
      <c r="AJ86" s="3" t="s">
        <v>16</v>
      </c>
      <c r="AK86" s="15" t="s">
        <v>16</v>
      </c>
      <c r="AL86" s="15" t="s">
        <v>16</v>
      </c>
      <c r="AM86" s="15" t="s">
        <v>16</v>
      </c>
    </row>
    <row r="87" spans="1:39" x14ac:dyDescent="0.3">
      <c r="A87" s="55" t="str">
        <f t="shared" si="99"/>
        <v>cnrm-cm5-aladin63</v>
      </c>
      <c r="B87" s="55" t="str">
        <f t="shared" si="100"/>
        <v>cca</v>
      </c>
      <c r="C87" s="55" t="str">
        <f t="shared" si="101"/>
        <v>8.5</v>
      </c>
      <c r="D87" s="55">
        <f t="shared" si="102"/>
        <v>1895</v>
      </c>
      <c r="E87" s="55">
        <f t="shared" si="103"/>
        <v>14050</v>
      </c>
      <c r="F87" s="55" t="str">
        <f t="shared" si="104"/>
        <v>781_1895</v>
      </c>
      <c r="G87" s="55">
        <f t="shared" si="105"/>
        <v>330562</v>
      </c>
      <c r="H87" s="55" t="str">
        <f t="shared" si="127"/>
        <v>0.1574</v>
      </c>
      <c r="I87" s="55" t="str">
        <f t="shared" si="127"/>
        <v>562_NGC25</v>
      </c>
      <c r="J87" s="55">
        <f t="shared" si="112"/>
        <v>1</v>
      </c>
      <c r="K87" s="55" t="str">
        <f t="shared" si="113"/>
        <v>BT_ci_MF</v>
      </c>
      <c r="L87" s="55">
        <f t="shared" si="113"/>
        <v>2</v>
      </c>
      <c r="M87" s="55" t="str">
        <f t="shared" ref="M87" si="167">M86</f>
        <v>rgi</v>
      </c>
      <c r="N87" s="55" t="str">
        <f t="shared" si="115"/>
        <v>ref</v>
      </c>
      <c r="O87" s="55">
        <f t="shared" si="139"/>
        <v>1996</v>
      </c>
      <c r="P87" s="55">
        <f t="shared" si="143"/>
        <v>1997</v>
      </c>
      <c r="Q87" s="55" t="str">
        <f t="shared" si="125"/>
        <v>ray grass d'Italie</v>
      </c>
      <c r="R87" s="55" t="str">
        <f t="shared" si="140"/>
        <v>ok</v>
      </c>
      <c r="S87" s="50" t="str">
        <f t="shared" si="141"/>
        <v>781_1895-562_NGC25-1-2-rgi-ref</v>
      </c>
      <c r="T87" s="50" t="str">
        <f>CONCATENATE(F87,"-",I87,"-",J87,"-",L87,"-",M87,"-",N87,"-",P87,"-",VLOOKUP(Q87,Liste_plantes!$A$2:$B$7,2,FALSE))</f>
        <v>781_1895-562_NGC25-1-2-rgi-ref-1997-rgi</v>
      </c>
      <c r="U87" s="86">
        <f t="shared" si="164"/>
        <v>35293</v>
      </c>
      <c r="V87" s="86" t="str">
        <f t="shared" si="144"/>
        <v>08/03/1997</v>
      </c>
      <c r="W87" s="53" t="str">
        <f t="shared" si="118"/>
        <v>OK</v>
      </c>
      <c r="X87" s="28">
        <f t="shared" si="166"/>
        <v>229</v>
      </c>
      <c r="Y87" s="28">
        <f t="shared" si="160"/>
        <v>433</v>
      </c>
      <c r="Z87" s="20" t="str">
        <f t="shared" si="119"/>
        <v>snu_ini.xml</v>
      </c>
      <c r="AA87" s="50" t="str">
        <f t="shared" si="108"/>
        <v>330562_0.1574</v>
      </c>
      <c r="AB87" s="18" t="str">
        <f t="shared" si="123"/>
        <v>14050_ref_sta.xml</v>
      </c>
      <c r="AC87" s="18" t="str">
        <f t="shared" si="116"/>
        <v>14050.1996</v>
      </c>
      <c r="AD87" s="18" t="str">
        <f t="shared" si="162"/>
        <v>14050.1997</v>
      </c>
      <c r="AE87" s="20">
        <f t="shared" si="111"/>
        <v>2</v>
      </c>
      <c r="AF87" s="15">
        <v>1</v>
      </c>
      <c r="AG87" s="3">
        <v>0</v>
      </c>
      <c r="AH87" s="20" t="str">
        <f>VLOOKUP(Q87,Liste_plantes!$A$2:$C$7,3,FALSE)</f>
        <v>ItalianRyegrass_CoverCrop_plt.xml</v>
      </c>
      <c r="AI87" s="20" t="str">
        <f>CONCATENATE(J87,"-",L87,"-",VLOOKUP(Q87,Liste_plantes!$A$2:$B$7,2,FALSE),"_tec.xml")</f>
        <v>1-2-rgi_tec.xml</v>
      </c>
      <c r="AJ87" s="3" t="s">
        <v>16</v>
      </c>
      <c r="AK87" s="15" t="s">
        <v>16</v>
      </c>
      <c r="AL87" s="15" t="s">
        <v>16</v>
      </c>
      <c r="AM87" s="15" t="s">
        <v>16</v>
      </c>
    </row>
    <row r="88" spans="1:39" x14ac:dyDescent="0.3">
      <c r="A88" s="55" t="str">
        <f t="shared" si="99"/>
        <v>cnrm-cm5-aladin63</v>
      </c>
      <c r="B88" s="55" t="str">
        <f t="shared" si="100"/>
        <v>cca</v>
      </c>
      <c r="C88" s="55" t="str">
        <f t="shared" si="101"/>
        <v>8.5</v>
      </c>
      <c r="D88" s="55">
        <f t="shared" si="102"/>
        <v>1895</v>
      </c>
      <c r="E88" s="55">
        <f t="shared" si="103"/>
        <v>14050</v>
      </c>
      <c r="F88" s="55" t="str">
        <f t="shared" si="104"/>
        <v>781_1895</v>
      </c>
      <c r="G88" s="55">
        <f t="shared" si="105"/>
        <v>330562</v>
      </c>
      <c r="H88" s="55" t="str">
        <f t="shared" si="127"/>
        <v>0.1574</v>
      </c>
      <c r="I88" s="55" t="str">
        <f t="shared" si="127"/>
        <v>562_NGC25</v>
      </c>
      <c r="J88" s="55">
        <f t="shared" si="112"/>
        <v>1</v>
      </c>
      <c r="K88" s="55" t="str">
        <f t="shared" si="113"/>
        <v>BT_ci_MF</v>
      </c>
      <c r="L88" s="55">
        <f t="shared" si="113"/>
        <v>2</v>
      </c>
      <c r="M88" s="55" t="str">
        <f t="shared" ref="M88" si="168">M87</f>
        <v>rgi</v>
      </c>
      <c r="N88" s="55" t="str">
        <f t="shared" si="115"/>
        <v>ref</v>
      </c>
      <c r="O88" s="55">
        <f t="shared" si="139"/>
        <v>1997</v>
      </c>
      <c r="P88" s="55">
        <f t="shared" si="143"/>
        <v>1997</v>
      </c>
      <c r="Q88" s="55" t="str">
        <f t="shared" si="125"/>
        <v>maïs fourrage</v>
      </c>
      <c r="R88" s="55" t="str">
        <f t="shared" si="140"/>
        <v>ok</v>
      </c>
      <c r="S88" s="50" t="str">
        <f t="shared" si="141"/>
        <v>781_1895-562_NGC25-1-2-rgi-ref</v>
      </c>
      <c r="T88" s="50" t="str">
        <f>CONCATENATE(F88,"-",I88,"-",J88,"-",L88,"-",M88,"-",N88,"-",P88,"-",VLOOKUP(Q88,Liste_plantes!$A$2:$B$7,2,FALSE))</f>
        <v>781_1895-562_NGC25-1-2-rgi-ref-1997-MF</v>
      </c>
      <c r="U88" s="86">
        <f t="shared" si="164"/>
        <v>35498</v>
      </c>
      <c r="V88" s="86" t="str">
        <f t="shared" si="144"/>
        <v>01/10/1997</v>
      </c>
      <c r="W88" s="53" t="str">
        <f t="shared" si="118"/>
        <v>OK</v>
      </c>
      <c r="X88" s="28">
        <f t="shared" si="166"/>
        <v>68</v>
      </c>
      <c r="Y88" s="28">
        <f t="shared" si="160"/>
        <v>274</v>
      </c>
      <c r="Z88" s="20" t="str">
        <f t="shared" si="119"/>
        <v>snu_ini.xml</v>
      </c>
      <c r="AA88" s="50" t="str">
        <f t="shared" si="108"/>
        <v>330562_0.1574</v>
      </c>
      <c r="AB88" s="18" t="str">
        <f t="shared" si="123"/>
        <v>14050_ref_sta.xml</v>
      </c>
      <c r="AC88" s="18" t="str">
        <f t="shared" si="116"/>
        <v>14050.1997</v>
      </c>
      <c r="AD88" s="18" t="str">
        <f t="shared" si="162"/>
        <v>14050.1997</v>
      </c>
      <c r="AE88" s="20">
        <f t="shared" si="111"/>
        <v>1</v>
      </c>
      <c r="AF88" s="15">
        <v>1</v>
      </c>
      <c r="AG88" s="3">
        <v>0</v>
      </c>
      <c r="AH88" s="20" t="str">
        <f>VLOOKUP(Q88,Liste_plantes!$A$2:$C$7,3,FALSE)</f>
        <v>corn_plt.xml</v>
      </c>
      <c r="AI88" s="20" t="str">
        <f>CONCATENATE(J88,"-",L88,"-",VLOOKUP(Q88,Liste_plantes!$A$2:$B$7,2,FALSE),"_tec.xml")</f>
        <v>1-2-MF_tec.xml</v>
      </c>
      <c r="AJ88" s="3" t="s">
        <v>16</v>
      </c>
      <c r="AK88" s="15" t="s">
        <v>16</v>
      </c>
      <c r="AL88" s="15" t="s">
        <v>16</v>
      </c>
      <c r="AM88" s="15" t="s">
        <v>16</v>
      </c>
    </row>
    <row r="89" spans="1:39" x14ac:dyDescent="0.3">
      <c r="A89" s="55" t="str">
        <f t="shared" si="99"/>
        <v>cnrm-cm5-aladin63</v>
      </c>
      <c r="B89" s="55" t="str">
        <f t="shared" si="100"/>
        <v>cca</v>
      </c>
      <c r="C89" s="55" t="str">
        <f t="shared" si="101"/>
        <v>8.5</v>
      </c>
      <c r="D89" s="55">
        <f t="shared" si="102"/>
        <v>1895</v>
      </c>
      <c r="E89" s="55">
        <f t="shared" si="103"/>
        <v>14050</v>
      </c>
      <c r="F89" s="55" t="str">
        <f t="shared" si="104"/>
        <v>781_1895</v>
      </c>
      <c r="G89" s="55">
        <f t="shared" si="105"/>
        <v>330562</v>
      </c>
      <c r="H89" s="55" t="str">
        <f t="shared" si="127"/>
        <v>0.1574</v>
      </c>
      <c r="I89" s="55" t="str">
        <f t="shared" si="127"/>
        <v>562_NGC25</v>
      </c>
      <c r="J89" s="55">
        <f t="shared" si="112"/>
        <v>1</v>
      </c>
      <c r="K89" s="55" t="str">
        <f t="shared" si="113"/>
        <v>BT_ci_MF</v>
      </c>
      <c r="L89" s="55">
        <f t="shared" si="113"/>
        <v>2</v>
      </c>
      <c r="M89" s="55" t="str">
        <f t="shared" ref="M89" si="169">M88</f>
        <v>rgi</v>
      </c>
      <c r="N89" s="55" t="str">
        <f t="shared" si="115"/>
        <v>ref</v>
      </c>
      <c r="O89" s="55">
        <f t="shared" si="139"/>
        <v>1997</v>
      </c>
      <c r="P89" s="55">
        <f t="shared" si="143"/>
        <v>1998</v>
      </c>
      <c r="Q89" s="55" t="str">
        <f t="shared" si="125"/>
        <v>blé tendre</v>
      </c>
      <c r="R89" s="55" t="str">
        <f t="shared" si="140"/>
        <v>ok</v>
      </c>
      <c r="S89" s="50" t="str">
        <f t="shared" si="141"/>
        <v>781_1895-562_NGC25-1-2-rgi-ref</v>
      </c>
      <c r="T89" s="50" t="str">
        <f>CONCATENATE(F89,"-",I89,"-",J89,"-",L89,"-",M89,"-",N89,"-",P89,"-",VLOOKUP(Q89,Liste_plantes!$A$2:$B$7,2,FALSE))</f>
        <v>781_1895-562_NGC25-1-2-rgi-ref-1998-BT</v>
      </c>
      <c r="U89" s="86">
        <f t="shared" si="164"/>
        <v>35705</v>
      </c>
      <c r="V89" s="86" t="str">
        <f t="shared" si="144"/>
        <v>15/08/1998</v>
      </c>
      <c r="W89" s="53" t="str">
        <f t="shared" si="118"/>
        <v>OK</v>
      </c>
      <c r="X89" s="28">
        <f t="shared" si="166"/>
        <v>275</v>
      </c>
      <c r="Y89" s="28">
        <f t="shared" si="160"/>
        <v>592</v>
      </c>
      <c r="Z89" s="20" t="str">
        <f t="shared" si="119"/>
        <v>snu_ini.xml</v>
      </c>
      <c r="AA89" s="50" t="str">
        <f t="shared" si="108"/>
        <v>330562_0.1574</v>
      </c>
      <c r="AB89" s="18" t="str">
        <f t="shared" si="123"/>
        <v>14050_ref_sta.xml</v>
      </c>
      <c r="AC89" s="18" t="str">
        <f t="shared" si="116"/>
        <v>14050.1997</v>
      </c>
      <c r="AD89" s="18" t="str">
        <f t="shared" si="162"/>
        <v>14050.1998</v>
      </c>
      <c r="AE89" s="20">
        <f t="shared" si="111"/>
        <v>2</v>
      </c>
      <c r="AF89" s="15">
        <v>1</v>
      </c>
      <c r="AG89" s="3">
        <v>0</v>
      </c>
      <c r="AH89" s="20" t="str">
        <f>VLOOKUP(Q89,Liste_plantes!$A$2:$C$7,3,FALSE)</f>
        <v>wheat_plt.xml</v>
      </c>
      <c r="AI89" s="20" t="str">
        <f>CONCATENATE(J89,"-",L89,"-",VLOOKUP(Q89,Liste_plantes!$A$2:$B$7,2,FALSE),"_tec.xml")</f>
        <v>1-2-BT_tec.xml</v>
      </c>
      <c r="AJ89" s="3" t="s">
        <v>16</v>
      </c>
      <c r="AK89" s="15" t="s">
        <v>16</v>
      </c>
      <c r="AL89" s="15" t="s">
        <v>16</v>
      </c>
      <c r="AM89" s="15" t="s">
        <v>16</v>
      </c>
    </row>
    <row r="90" spans="1:39" x14ac:dyDescent="0.3">
      <c r="A90" s="55" t="str">
        <f t="shared" si="99"/>
        <v>cnrm-cm5-aladin63</v>
      </c>
      <c r="B90" s="55" t="str">
        <f t="shared" si="100"/>
        <v>cca</v>
      </c>
      <c r="C90" s="55" t="str">
        <f t="shared" si="101"/>
        <v>8.5</v>
      </c>
      <c r="D90" s="55">
        <f t="shared" si="102"/>
        <v>1895</v>
      </c>
      <c r="E90" s="55">
        <f t="shared" si="103"/>
        <v>14050</v>
      </c>
      <c r="F90" s="55" t="str">
        <f t="shared" si="104"/>
        <v>781_1895</v>
      </c>
      <c r="G90" s="55">
        <f t="shared" si="105"/>
        <v>330562</v>
      </c>
      <c r="H90" s="55" t="str">
        <f t="shared" si="127"/>
        <v>0.1574</v>
      </c>
      <c r="I90" s="55" t="str">
        <f t="shared" si="127"/>
        <v>562_NGC25</v>
      </c>
      <c r="J90" s="55">
        <f t="shared" si="112"/>
        <v>1</v>
      </c>
      <c r="K90" s="55" t="str">
        <f t="shared" si="113"/>
        <v>BT_ci_MF</v>
      </c>
      <c r="L90" s="55">
        <f t="shared" si="113"/>
        <v>2</v>
      </c>
      <c r="M90" s="55" t="str">
        <f t="shared" ref="M90" si="170">M89</f>
        <v>rgi</v>
      </c>
      <c r="N90" s="55" t="str">
        <f t="shared" si="115"/>
        <v>ref</v>
      </c>
      <c r="O90" s="55">
        <f t="shared" si="139"/>
        <v>1998</v>
      </c>
      <c r="P90" s="55">
        <f t="shared" si="143"/>
        <v>1999</v>
      </c>
      <c r="Q90" s="55" t="str">
        <f t="shared" si="125"/>
        <v>ray grass d'Italie</v>
      </c>
      <c r="R90" s="55" t="str">
        <f t="shared" si="140"/>
        <v>ok</v>
      </c>
      <c r="S90" s="50" t="str">
        <f t="shared" si="141"/>
        <v>781_1895-562_NGC25-1-2-rgi-ref</v>
      </c>
      <c r="T90" s="50" t="str">
        <f>CONCATENATE(F90,"-",I90,"-",J90,"-",L90,"-",M90,"-",N90,"-",P90,"-",VLOOKUP(Q90,Liste_plantes!$A$2:$B$7,2,FALSE))</f>
        <v>781_1895-562_NGC25-1-2-rgi-ref-1999-rgi</v>
      </c>
      <c r="U90" s="86">
        <f t="shared" si="164"/>
        <v>36023</v>
      </c>
      <c r="V90" s="86" t="str">
        <f t="shared" si="144"/>
        <v>08/03/1999</v>
      </c>
      <c r="W90" s="53" t="str">
        <f t="shared" si="118"/>
        <v>OK</v>
      </c>
      <c r="X90" s="28">
        <f t="shared" si="166"/>
        <v>228</v>
      </c>
      <c r="Y90" s="28">
        <f t="shared" si="160"/>
        <v>432</v>
      </c>
      <c r="Z90" s="20" t="str">
        <f t="shared" si="119"/>
        <v>snu_ini.xml</v>
      </c>
      <c r="AA90" s="50" t="str">
        <f t="shared" si="108"/>
        <v>330562_0.1574</v>
      </c>
      <c r="AB90" s="18" t="str">
        <f t="shared" si="123"/>
        <v>14050_ref_sta.xml</v>
      </c>
      <c r="AC90" s="18" t="str">
        <f t="shared" si="116"/>
        <v>14050.1998</v>
      </c>
      <c r="AD90" s="18" t="str">
        <f t="shared" si="162"/>
        <v>14050.1999</v>
      </c>
      <c r="AE90" s="20">
        <f t="shared" si="111"/>
        <v>2</v>
      </c>
      <c r="AF90" s="15">
        <v>1</v>
      </c>
      <c r="AG90" s="3">
        <v>0</v>
      </c>
      <c r="AH90" s="20" t="str">
        <f>VLOOKUP(Q90,Liste_plantes!$A$2:$C$7,3,FALSE)</f>
        <v>ItalianRyegrass_CoverCrop_plt.xml</v>
      </c>
      <c r="AI90" s="20" t="str">
        <f>CONCATENATE(J90,"-",L90,"-",VLOOKUP(Q90,Liste_plantes!$A$2:$B$7,2,FALSE),"_tec.xml")</f>
        <v>1-2-rgi_tec.xml</v>
      </c>
      <c r="AJ90" s="3" t="s">
        <v>16</v>
      </c>
      <c r="AK90" s="15" t="s">
        <v>16</v>
      </c>
      <c r="AL90" s="15" t="s">
        <v>16</v>
      </c>
      <c r="AM90" s="15" t="s">
        <v>16</v>
      </c>
    </row>
    <row r="91" spans="1:39" x14ac:dyDescent="0.3">
      <c r="A91" s="55" t="str">
        <f t="shared" si="99"/>
        <v>cnrm-cm5-aladin63</v>
      </c>
      <c r="B91" s="55" t="str">
        <f t="shared" si="100"/>
        <v>cca</v>
      </c>
      <c r="C91" s="55" t="str">
        <f t="shared" si="101"/>
        <v>8.5</v>
      </c>
      <c r="D91" s="55">
        <f t="shared" si="102"/>
        <v>1895</v>
      </c>
      <c r="E91" s="55">
        <f t="shared" si="103"/>
        <v>14050</v>
      </c>
      <c r="F91" s="55" t="str">
        <f t="shared" si="104"/>
        <v>781_1895</v>
      </c>
      <c r="G91" s="55">
        <f t="shared" si="105"/>
        <v>330562</v>
      </c>
      <c r="H91" s="55" t="str">
        <f t="shared" si="127"/>
        <v>0.1574</v>
      </c>
      <c r="I91" s="55" t="str">
        <f t="shared" si="127"/>
        <v>562_NGC25</v>
      </c>
      <c r="J91" s="55">
        <f t="shared" si="112"/>
        <v>1</v>
      </c>
      <c r="K91" s="55" t="str">
        <f t="shared" si="113"/>
        <v>BT_ci_MF</v>
      </c>
      <c r="L91" s="55">
        <f t="shared" si="113"/>
        <v>2</v>
      </c>
      <c r="M91" s="55" t="str">
        <f t="shared" ref="M91" si="171">M90</f>
        <v>rgi</v>
      </c>
      <c r="N91" s="55" t="str">
        <f t="shared" si="115"/>
        <v>ref</v>
      </c>
      <c r="O91" s="55">
        <f t="shared" si="139"/>
        <v>1999</v>
      </c>
      <c r="P91" s="55">
        <f t="shared" si="143"/>
        <v>1999</v>
      </c>
      <c r="Q91" s="55" t="str">
        <f t="shared" si="125"/>
        <v>maïs fourrage</v>
      </c>
      <c r="R91" s="55" t="str">
        <f t="shared" si="140"/>
        <v>ok</v>
      </c>
      <c r="S91" s="50" t="str">
        <f t="shared" si="141"/>
        <v>781_1895-562_NGC25-1-2-rgi-ref</v>
      </c>
      <c r="T91" s="50" t="str">
        <f>CONCATENATE(F91,"-",I91,"-",J91,"-",L91,"-",M91,"-",N91,"-",P91,"-",VLOOKUP(Q91,Liste_plantes!$A$2:$B$7,2,FALSE))</f>
        <v>781_1895-562_NGC25-1-2-rgi-ref-1999-MF</v>
      </c>
      <c r="U91" s="86">
        <f t="shared" si="164"/>
        <v>36228</v>
      </c>
      <c r="V91" s="86" t="str">
        <f t="shared" si="144"/>
        <v>01/10/1999</v>
      </c>
      <c r="W91" s="53" t="str">
        <f t="shared" si="118"/>
        <v>OK</v>
      </c>
      <c r="X91" s="28">
        <f t="shared" si="166"/>
        <v>68</v>
      </c>
      <c r="Y91" s="28">
        <f t="shared" si="160"/>
        <v>274</v>
      </c>
      <c r="Z91" s="20" t="str">
        <f t="shared" si="119"/>
        <v>snu_ini.xml</v>
      </c>
      <c r="AA91" s="50" t="str">
        <f t="shared" si="108"/>
        <v>330562_0.1574</v>
      </c>
      <c r="AB91" s="18" t="str">
        <f t="shared" si="123"/>
        <v>14050_ref_sta.xml</v>
      </c>
      <c r="AC91" s="18" t="str">
        <f t="shared" si="116"/>
        <v>14050.1999</v>
      </c>
      <c r="AD91" s="18" t="str">
        <f t="shared" si="162"/>
        <v>14050.1999</v>
      </c>
      <c r="AE91" s="20">
        <f t="shared" si="111"/>
        <v>1</v>
      </c>
      <c r="AF91" s="15">
        <v>1</v>
      </c>
      <c r="AG91" s="3">
        <v>0</v>
      </c>
      <c r="AH91" s="20" t="str">
        <f>VLOOKUP(Q91,Liste_plantes!$A$2:$C$7,3,FALSE)</f>
        <v>corn_plt.xml</v>
      </c>
      <c r="AI91" s="20" t="str">
        <f>CONCATENATE(J91,"-",L91,"-",VLOOKUP(Q91,Liste_plantes!$A$2:$B$7,2,FALSE),"_tec.xml")</f>
        <v>1-2-MF_tec.xml</v>
      </c>
      <c r="AJ91" s="3" t="s">
        <v>16</v>
      </c>
      <c r="AK91" s="15" t="s">
        <v>16</v>
      </c>
      <c r="AL91" s="15" t="s">
        <v>16</v>
      </c>
      <c r="AM91" s="15" t="s">
        <v>16</v>
      </c>
    </row>
    <row r="92" spans="1:39" x14ac:dyDescent="0.3">
      <c r="A92" s="55" t="str">
        <f t="shared" si="99"/>
        <v>cnrm-cm5-aladin63</v>
      </c>
      <c r="B92" s="55" t="str">
        <f t="shared" si="100"/>
        <v>cca</v>
      </c>
      <c r="C92" s="55" t="str">
        <f t="shared" si="101"/>
        <v>8.5</v>
      </c>
      <c r="D92" s="55">
        <f t="shared" si="102"/>
        <v>1895</v>
      </c>
      <c r="E92" s="55">
        <f t="shared" si="103"/>
        <v>14050</v>
      </c>
      <c r="F92" s="55" t="str">
        <f t="shared" si="104"/>
        <v>781_1895</v>
      </c>
      <c r="G92" s="55">
        <f t="shared" si="105"/>
        <v>330562</v>
      </c>
      <c r="H92" s="55" t="str">
        <f t="shared" si="127"/>
        <v>0.1574</v>
      </c>
      <c r="I92" s="55" t="str">
        <f t="shared" si="127"/>
        <v>562_NGC25</v>
      </c>
      <c r="J92" s="55">
        <f t="shared" si="112"/>
        <v>1</v>
      </c>
      <c r="K92" s="55" t="str">
        <f t="shared" si="113"/>
        <v>BT_ci_MF</v>
      </c>
      <c r="L92" s="55">
        <f t="shared" si="113"/>
        <v>2</v>
      </c>
      <c r="M92" s="55" t="str">
        <f t="shared" ref="M92" si="172">M91</f>
        <v>rgi</v>
      </c>
      <c r="N92" s="55" t="str">
        <f t="shared" si="115"/>
        <v>ref</v>
      </c>
      <c r="O92" s="55">
        <f t="shared" si="139"/>
        <v>1999</v>
      </c>
      <c r="P92" s="55">
        <f t="shared" si="143"/>
        <v>2000</v>
      </c>
      <c r="Q92" s="55" t="str">
        <f t="shared" si="125"/>
        <v>blé tendre</v>
      </c>
      <c r="R92" s="55" t="str">
        <f t="shared" si="140"/>
        <v>ok</v>
      </c>
      <c r="S92" s="50" t="str">
        <f t="shared" si="141"/>
        <v>781_1895-562_NGC25-1-2-rgi-ref</v>
      </c>
      <c r="T92" s="50" t="str">
        <f>CONCATENATE(F92,"-",I92,"-",J92,"-",L92,"-",M92,"-",N92,"-",P92,"-",VLOOKUP(Q92,Liste_plantes!$A$2:$B$7,2,FALSE))</f>
        <v>781_1895-562_NGC25-1-2-rgi-ref-2000-BT</v>
      </c>
      <c r="U92" s="86">
        <f t="shared" si="164"/>
        <v>36435</v>
      </c>
      <c r="V92" s="86" t="str">
        <f t="shared" si="144"/>
        <v>15/08/2000</v>
      </c>
      <c r="W92" s="53" t="str">
        <f t="shared" si="118"/>
        <v>OK</v>
      </c>
      <c r="X92" s="28">
        <f t="shared" si="166"/>
        <v>275</v>
      </c>
      <c r="Y92" s="28">
        <f t="shared" si="160"/>
        <v>593</v>
      </c>
      <c r="Z92" s="20" t="str">
        <f t="shared" si="119"/>
        <v>snu_ini.xml</v>
      </c>
      <c r="AA92" s="50" t="str">
        <f t="shared" si="108"/>
        <v>330562_0.1574</v>
      </c>
      <c r="AB92" s="18" t="str">
        <f t="shared" si="123"/>
        <v>14050_ref_sta.xml</v>
      </c>
      <c r="AC92" s="18" t="str">
        <f t="shared" si="116"/>
        <v>14050.1999</v>
      </c>
      <c r="AD92" s="18" t="str">
        <f t="shared" si="162"/>
        <v>14050.2000</v>
      </c>
      <c r="AE92" s="20">
        <f t="shared" si="111"/>
        <v>2</v>
      </c>
      <c r="AF92" s="15">
        <v>1</v>
      </c>
      <c r="AG92" s="3">
        <v>0</v>
      </c>
      <c r="AH92" s="20" t="str">
        <f>VLOOKUP(Q92,Liste_plantes!$A$2:$C$7,3,FALSE)</f>
        <v>wheat_plt.xml</v>
      </c>
      <c r="AI92" s="20" t="str">
        <f>CONCATENATE(J92,"-",L92,"-",VLOOKUP(Q92,Liste_plantes!$A$2:$B$7,2,FALSE),"_tec.xml")</f>
        <v>1-2-BT_tec.xml</v>
      </c>
      <c r="AJ92" s="3" t="s">
        <v>16</v>
      </c>
      <c r="AK92" s="15" t="s">
        <v>16</v>
      </c>
      <c r="AL92" s="15" t="s">
        <v>16</v>
      </c>
      <c r="AM92" s="15" t="s">
        <v>16</v>
      </c>
    </row>
    <row r="93" spans="1:39" x14ac:dyDescent="0.3">
      <c r="A93" s="55" t="str">
        <f t="shared" si="99"/>
        <v>cnrm-cm5-aladin63</v>
      </c>
      <c r="B93" s="55" t="str">
        <f t="shared" si="100"/>
        <v>cca</v>
      </c>
      <c r="C93" s="55" t="str">
        <f t="shared" si="101"/>
        <v>8.5</v>
      </c>
      <c r="D93" s="55">
        <f t="shared" si="102"/>
        <v>1895</v>
      </c>
      <c r="E93" s="55">
        <f t="shared" si="103"/>
        <v>14050</v>
      </c>
      <c r="F93" s="55" t="str">
        <f t="shared" si="104"/>
        <v>781_1895</v>
      </c>
      <c r="G93" s="55">
        <f t="shared" si="105"/>
        <v>330562</v>
      </c>
      <c r="H93" s="55" t="str">
        <f t="shared" si="127"/>
        <v>0.1574</v>
      </c>
      <c r="I93" s="55" t="str">
        <f t="shared" si="127"/>
        <v>562_NGC25</v>
      </c>
      <c r="J93" s="55">
        <f t="shared" si="112"/>
        <v>1</v>
      </c>
      <c r="K93" s="55" t="str">
        <f t="shared" si="113"/>
        <v>BT_ci_MF</v>
      </c>
      <c r="L93" s="55">
        <f t="shared" si="113"/>
        <v>2</v>
      </c>
      <c r="M93" s="55" t="str">
        <f t="shared" ref="M93" si="173">M92</f>
        <v>rgi</v>
      </c>
      <c r="N93" s="55" t="str">
        <f t="shared" si="115"/>
        <v>ref</v>
      </c>
      <c r="O93" s="55">
        <f t="shared" si="139"/>
        <v>2000</v>
      </c>
      <c r="P93" s="55">
        <f t="shared" si="143"/>
        <v>2001</v>
      </c>
      <c r="Q93" s="55" t="str">
        <f t="shared" si="125"/>
        <v>ray grass d'Italie</v>
      </c>
      <c r="R93" s="55" t="str">
        <f t="shared" si="140"/>
        <v>ok</v>
      </c>
      <c r="S93" s="50" t="str">
        <f t="shared" si="141"/>
        <v>781_1895-562_NGC25-1-2-rgi-ref</v>
      </c>
      <c r="T93" s="50" t="str">
        <f>CONCATENATE(F93,"-",I93,"-",J93,"-",L93,"-",M93,"-",N93,"-",P93,"-",VLOOKUP(Q93,Liste_plantes!$A$2:$B$7,2,FALSE))</f>
        <v>781_1895-562_NGC25-1-2-rgi-ref-2001-rgi</v>
      </c>
      <c r="U93" s="86">
        <f t="shared" si="164"/>
        <v>36754</v>
      </c>
      <c r="V93" s="86" t="str">
        <f t="shared" si="144"/>
        <v>08/03/2001</v>
      </c>
      <c r="W93" s="53" t="str">
        <f t="shared" si="118"/>
        <v>OK</v>
      </c>
      <c r="X93" s="28">
        <f t="shared" si="166"/>
        <v>229</v>
      </c>
      <c r="Y93" s="28">
        <f t="shared" si="160"/>
        <v>433</v>
      </c>
      <c r="Z93" s="20" t="str">
        <f t="shared" si="119"/>
        <v>snu_ini.xml</v>
      </c>
      <c r="AA93" s="50" t="str">
        <f t="shared" si="108"/>
        <v>330562_0.1574</v>
      </c>
      <c r="AB93" s="18" t="str">
        <f t="shared" si="123"/>
        <v>14050_ref_sta.xml</v>
      </c>
      <c r="AC93" s="18" t="str">
        <f t="shared" si="116"/>
        <v>14050.2000</v>
      </c>
      <c r="AD93" s="18" t="str">
        <f t="shared" si="162"/>
        <v>14050.2001</v>
      </c>
      <c r="AE93" s="20">
        <f t="shared" si="111"/>
        <v>2</v>
      </c>
      <c r="AF93" s="15">
        <v>1</v>
      </c>
      <c r="AG93" s="3">
        <v>0</v>
      </c>
      <c r="AH93" s="20" t="str">
        <f>VLOOKUP(Q93,Liste_plantes!$A$2:$C$7,3,FALSE)</f>
        <v>ItalianRyegrass_CoverCrop_plt.xml</v>
      </c>
      <c r="AI93" s="20" t="str">
        <f>CONCATENATE(J93,"-",L93,"-",VLOOKUP(Q93,Liste_plantes!$A$2:$B$7,2,FALSE),"_tec.xml")</f>
        <v>1-2-rgi_tec.xml</v>
      </c>
      <c r="AJ93" s="3" t="s">
        <v>16</v>
      </c>
      <c r="AK93" s="15" t="s">
        <v>16</v>
      </c>
      <c r="AL93" s="15" t="s">
        <v>16</v>
      </c>
      <c r="AM93" s="15" t="s">
        <v>16</v>
      </c>
    </row>
    <row r="94" spans="1:39" x14ac:dyDescent="0.3">
      <c r="A94" s="55" t="str">
        <f t="shared" si="99"/>
        <v>cnrm-cm5-aladin63</v>
      </c>
      <c r="B94" s="55" t="str">
        <f t="shared" si="100"/>
        <v>cca</v>
      </c>
      <c r="C94" s="55" t="str">
        <f t="shared" si="101"/>
        <v>8.5</v>
      </c>
      <c r="D94" s="55">
        <f t="shared" si="102"/>
        <v>1895</v>
      </c>
      <c r="E94" s="55">
        <f t="shared" si="103"/>
        <v>14050</v>
      </c>
      <c r="F94" s="55" t="str">
        <f t="shared" si="104"/>
        <v>781_1895</v>
      </c>
      <c r="G94" s="55">
        <f t="shared" si="105"/>
        <v>330562</v>
      </c>
      <c r="H94" s="55" t="str">
        <f t="shared" si="127"/>
        <v>0.1574</v>
      </c>
      <c r="I94" s="55" t="str">
        <f t="shared" si="127"/>
        <v>562_NGC25</v>
      </c>
      <c r="J94" s="55">
        <f t="shared" si="112"/>
        <v>1</v>
      </c>
      <c r="K94" s="55" t="str">
        <f t="shared" si="113"/>
        <v>BT_ci_MF</v>
      </c>
      <c r="L94" s="55">
        <f t="shared" si="113"/>
        <v>2</v>
      </c>
      <c r="M94" s="55" t="str">
        <f t="shared" ref="M94" si="174">M93</f>
        <v>rgi</v>
      </c>
      <c r="N94" s="55" t="str">
        <f t="shared" si="115"/>
        <v>ref</v>
      </c>
      <c r="O94" s="55">
        <f t="shared" si="139"/>
        <v>2001</v>
      </c>
      <c r="P94" s="55">
        <f t="shared" si="143"/>
        <v>2001</v>
      </c>
      <c r="Q94" s="55" t="str">
        <f t="shared" si="125"/>
        <v>maïs fourrage</v>
      </c>
      <c r="R94" s="55" t="str">
        <f t="shared" si="140"/>
        <v>ok</v>
      </c>
      <c r="S94" s="50" t="str">
        <f t="shared" si="141"/>
        <v>781_1895-562_NGC25-1-2-rgi-ref</v>
      </c>
      <c r="T94" s="50" t="str">
        <f>CONCATENATE(F94,"-",I94,"-",J94,"-",L94,"-",M94,"-",N94,"-",P94,"-",VLOOKUP(Q94,Liste_plantes!$A$2:$B$7,2,FALSE))</f>
        <v>781_1895-562_NGC25-1-2-rgi-ref-2001-MF</v>
      </c>
      <c r="U94" s="86">
        <f t="shared" si="164"/>
        <v>36959</v>
      </c>
      <c r="V94" s="86" t="str">
        <f t="shared" si="144"/>
        <v>01/10/2001</v>
      </c>
      <c r="W94" s="53" t="str">
        <f t="shared" si="118"/>
        <v>OK</v>
      </c>
      <c r="X94" s="28">
        <f t="shared" si="166"/>
        <v>68</v>
      </c>
      <c r="Y94" s="28">
        <f t="shared" si="160"/>
        <v>274</v>
      </c>
      <c r="Z94" s="20" t="str">
        <f t="shared" si="119"/>
        <v>snu_ini.xml</v>
      </c>
      <c r="AA94" s="50" t="str">
        <f t="shared" si="108"/>
        <v>330562_0.1574</v>
      </c>
      <c r="AB94" s="18" t="str">
        <f t="shared" si="123"/>
        <v>14050_ref_sta.xml</v>
      </c>
      <c r="AC94" s="18" t="str">
        <f t="shared" si="116"/>
        <v>14050.2001</v>
      </c>
      <c r="AD94" s="18" t="str">
        <f t="shared" si="162"/>
        <v>14050.2001</v>
      </c>
      <c r="AE94" s="20">
        <f t="shared" si="111"/>
        <v>1</v>
      </c>
      <c r="AF94" s="15">
        <v>1</v>
      </c>
      <c r="AG94" s="3">
        <v>0</v>
      </c>
      <c r="AH94" s="20" t="str">
        <f>VLOOKUP(Q94,Liste_plantes!$A$2:$C$7,3,FALSE)</f>
        <v>corn_plt.xml</v>
      </c>
      <c r="AI94" s="20" t="str">
        <f>CONCATENATE(J94,"-",L94,"-",VLOOKUP(Q94,Liste_plantes!$A$2:$B$7,2,FALSE),"_tec.xml")</f>
        <v>1-2-MF_tec.xml</v>
      </c>
      <c r="AJ94" s="3" t="s">
        <v>16</v>
      </c>
      <c r="AK94" s="15" t="s">
        <v>16</v>
      </c>
      <c r="AL94" s="15" t="s">
        <v>16</v>
      </c>
      <c r="AM94" s="15" t="s">
        <v>16</v>
      </c>
    </row>
    <row r="95" spans="1:39" x14ac:dyDescent="0.3">
      <c r="A95" s="55" t="str">
        <f t="shared" si="99"/>
        <v>cnrm-cm5-aladin63</v>
      </c>
      <c r="B95" s="55" t="str">
        <f t="shared" si="100"/>
        <v>cca</v>
      </c>
      <c r="C95" s="55" t="str">
        <f t="shared" si="101"/>
        <v>8.5</v>
      </c>
      <c r="D95" s="55">
        <f t="shared" si="102"/>
        <v>1895</v>
      </c>
      <c r="E95" s="55">
        <f t="shared" si="103"/>
        <v>14050</v>
      </c>
      <c r="F95" s="55" t="str">
        <f t="shared" si="104"/>
        <v>781_1895</v>
      </c>
      <c r="G95" s="55">
        <f t="shared" si="105"/>
        <v>330562</v>
      </c>
      <c r="H95" s="55" t="str">
        <f t="shared" si="127"/>
        <v>0.1574</v>
      </c>
      <c r="I95" s="55" t="str">
        <f t="shared" si="127"/>
        <v>562_NGC25</v>
      </c>
      <c r="J95" s="55">
        <f t="shared" si="112"/>
        <v>1</v>
      </c>
      <c r="K95" s="55" t="str">
        <f t="shared" si="113"/>
        <v>BT_ci_MF</v>
      </c>
      <c r="L95" s="55">
        <f t="shared" si="113"/>
        <v>2</v>
      </c>
      <c r="M95" s="55" t="str">
        <f t="shared" ref="M95" si="175">M94</f>
        <v>rgi</v>
      </c>
      <c r="N95" s="55" t="str">
        <f t="shared" si="115"/>
        <v>ref</v>
      </c>
      <c r="O95" s="55">
        <f t="shared" si="139"/>
        <v>2001</v>
      </c>
      <c r="P95" s="55">
        <f t="shared" si="143"/>
        <v>2002</v>
      </c>
      <c r="Q95" s="55" t="str">
        <f t="shared" si="125"/>
        <v>blé tendre</v>
      </c>
      <c r="R95" s="55" t="str">
        <f t="shared" si="140"/>
        <v>ok</v>
      </c>
      <c r="S95" s="50" t="str">
        <f t="shared" si="141"/>
        <v>781_1895-562_NGC25-1-2-rgi-ref</v>
      </c>
      <c r="T95" s="50" t="str">
        <f>CONCATENATE(F95,"-",I95,"-",J95,"-",L95,"-",M95,"-",N95,"-",P95,"-",VLOOKUP(Q95,Liste_plantes!$A$2:$B$7,2,FALSE))</f>
        <v>781_1895-562_NGC25-1-2-rgi-ref-2002-BT</v>
      </c>
      <c r="U95" s="86">
        <f t="shared" si="164"/>
        <v>37166</v>
      </c>
      <c r="V95" s="86" t="str">
        <f t="shared" si="144"/>
        <v>15/08/2002</v>
      </c>
      <c r="W95" s="53" t="str">
        <f t="shared" si="118"/>
        <v>OK</v>
      </c>
      <c r="X95" s="28">
        <f t="shared" si="166"/>
        <v>275</v>
      </c>
      <c r="Y95" s="28">
        <f t="shared" si="160"/>
        <v>592</v>
      </c>
      <c r="Z95" s="20" t="str">
        <f t="shared" si="119"/>
        <v>snu_ini.xml</v>
      </c>
      <c r="AA95" s="50" t="str">
        <f t="shared" si="108"/>
        <v>330562_0.1574</v>
      </c>
      <c r="AB95" s="18" t="str">
        <f t="shared" si="123"/>
        <v>14050_ref_sta.xml</v>
      </c>
      <c r="AC95" s="18" t="str">
        <f t="shared" si="116"/>
        <v>14050.2001</v>
      </c>
      <c r="AD95" s="18" t="str">
        <f t="shared" si="162"/>
        <v>14050.2002</v>
      </c>
      <c r="AE95" s="20">
        <f t="shared" si="111"/>
        <v>2</v>
      </c>
      <c r="AF95" s="15">
        <v>1</v>
      </c>
      <c r="AG95" s="3">
        <v>0</v>
      </c>
      <c r="AH95" s="20" t="str">
        <f>VLOOKUP(Q95,Liste_plantes!$A$2:$C$7,3,FALSE)</f>
        <v>wheat_plt.xml</v>
      </c>
      <c r="AI95" s="20" t="str">
        <f>CONCATENATE(J95,"-",L95,"-",VLOOKUP(Q95,Liste_plantes!$A$2:$B$7,2,FALSE),"_tec.xml")</f>
        <v>1-2-BT_tec.xml</v>
      </c>
      <c r="AJ95" s="3" t="s">
        <v>16</v>
      </c>
      <c r="AK95" s="15" t="s">
        <v>16</v>
      </c>
      <c r="AL95" s="15" t="s">
        <v>16</v>
      </c>
      <c r="AM95" s="15" t="s">
        <v>16</v>
      </c>
    </row>
    <row r="96" spans="1:39" x14ac:dyDescent="0.3">
      <c r="A96" s="55" t="str">
        <f t="shared" si="99"/>
        <v>cnrm-cm5-aladin63</v>
      </c>
      <c r="B96" s="55" t="str">
        <f t="shared" si="100"/>
        <v>cca</v>
      </c>
      <c r="C96" s="55" t="str">
        <f t="shared" si="101"/>
        <v>8.5</v>
      </c>
      <c r="D96" s="55">
        <f t="shared" si="102"/>
        <v>1895</v>
      </c>
      <c r="E96" s="55">
        <f t="shared" si="103"/>
        <v>14050</v>
      </c>
      <c r="F96" s="55" t="str">
        <f t="shared" si="104"/>
        <v>781_1895</v>
      </c>
      <c r="G96" s="55">
        <f t="shared" si="105"/>
        <v>330562</v>
      </c>
      <c r="H96" s="55" t="str">
        <f t="shared" si="127"/>
        <v>0.1574</v>
      </c>
      <c r="I96" s="55" t="str">
        <f t="shared" si="127"/>
        <v>562_NGC25</v>
      </c>
      <c r="J96" s="55">
        <f t="shared" si="112"/>
        <v>1</v>
      </c>
      <c r="K96" s="55" t="str">
        <f t="shared" si="113"/>
        <v>BT_ci_MF</v>
      </c>
      <c r="L96" s="55">
        <f t="shared" si="113"/>
        <v>2</v>
      </c>
      <c r="M96" s="55" t="str">
        <f t="shared" ref="M96" si="176">M95</f>
        <v>rgi</v>
      </c>
      <c r="N96" s="55" t="str">
        <f t="shared" si="115"/>
        <v>ref</v>
      </c>
      <c r="O96" s="55">
        <f t="shared" si="139"/>
        <v>2002</v>
      </c>
      <c r="P96" s="55">
        <f t="shared" si="143"/>
        <v>2003</v>
      </c>
      <c r="Q96" s="55" t="str">
        <f t="shared" si="125"/>
        <v>ray grass d'Italie</v>
      </c>
      <c r="R96" s="55" t="str">
        <f t="shared" si="140"/>
        <v>ok</v>
      </c>
      <c r="S96" s="50" t="str">
        <f t="shared" si="141"/>
        <v>781_1895-562_NGC25-1-2-rgi-ref</v>
      </c>
      <c r="T96" s="50" t="str">
        <f>CONCATENATE(F96,"-",I96,"-",J96,"-",L96,"-",M96,"-",N96,"-",P96,"-",VLOOKUP(Q96,Liste_plantes!$A$2:$B$7,2,FALSE))</f>
        <v>781_1895-562_NGC25-1-2-rgi-ref-2003-rgi</v>
      </c>
      <c r="U96" s="86">
        <f t="shared" si="164"/>
        <v>37484</v>
      </c>
      <c r="V96" s="86" t="str">
        <f t="shared" si="144"/>
        <v>08/03/2003</v>
      </c>
      <c r="W96" s="53" t="str">
        <f t="shared" si="118"/>
        <v>OK</v>
      </c>
      <c r="X96" s="28">
        <f t="shared" si="166"/>
        <v>228</v>
      </c>
      <c r="Y96" s="28">
        <f t="shared" si="160"/>
        <v>432</v>
      </c>
      <c r="Z96" s="20" t="str">
        <f t="shared" si="119"/>
        <v>snu_ini.xml</v>
      </c>
      <c r="AA96" s="50" t="str">
        <f t="shared" si="108"/>
        <v>330562_0.1574</v>
      </c>
      <c r="AB96" s="18" t="str">
        <f t="shared" si="123"/>
        <v>14050_ref_sta.xml</v>
      </c>
      <c r="AC96" s="18" t="str">
        <f t="shared" si="116"/>
        <v>14050.2002</v>
      </c>
      <c r="AD96" s="18" t="str">
        <f t="shared" si="162"/>
        <v>14050.2003</v>
      </c>
      <c r="AE96" s="20">
        <f t="shared" si="111"/>
        <v>2</v>
      </c>
      <c r="AF96" s="15">
        <v>1</v>
      </c>
      <c r="AG96" s="3">
        <v>0</v>
      </c>
      <c r="AH96" s="20" t="str">
        <f>VLOOKUP(Q96,Liste_plantes!$A$2:$C$7,3,FALSE)</f>
        <v>ItalianRyegrass_CoverCrop_plt.xml</v>
      </c>
      <c r="AI96" s="20" t="str">
        <f>CONCATENATE(J96,"-",L96,"-",VLOOKUP(Q96,Liste_plantes!$A$2:$B$7,2,FALSE),"_tec.xml")</f>
        <v>1-2-rgi_tec.xml</v>
      </c>
      <c r="AJ96" s="3" t="s">
        <v>16</v>
      </c>
      <c r="AK96" s="15" t="s">
        <v>16</v>
      </c>
      <c r="AL96" s="15" t="s">
        <v>16</v>
      </c>
      <c r="AM96" s="15" t="s">
        <v>16</v>
      </c>
    </row>
    <row r="97" spans="1:39" x14ac:dyDescent="0.3">
      <c r="A97" s="55" t="str">
        <f t="shared" si="99"/>
        <v>cnrm-cm5-aladin63</v>
      </c>
      <c r="B97" s="55" t="str">
        <f t="shared" si="100"/>
        <v>cca</v>
      </c>
      <c r="C97" s="55" t="str">
        <f t="shared" si="101"/>
        <v>8.5</v>
      </c>
      <c r="D97" s="55">
        <f t="shared" si="102"/>
        <v>1895</v>
      </c>
      <c r="E97" s="55">
        <f t="shared" si="103"/>
        <v>14050</v>
      </c>
      <c r="F97" s="55" t="str">
        <f t="shared" si="104"/>
        <v>781_1895</v>
      </c>
      <c r="G97" s="55">
        <f t="shared" si="105"/>
        <v>330562</v>
      </c>
      <c r="H97" s="55" t="str">
        <f t="shared" si="127"/>
        <v>0.1574</v>
      </c>
      <c r="I97" s="55" t="str">
        <f t="shared" si="127"/>
        <v>562_NGC25</v>
      </c>
      <c r="J97" s="55">
        <f t="shared" si="112"/>
        <v>1</v>
      </c>
      <c r="K97" s="55" t="str">
        <f t="shared" si="113"/>
        <v>BT_ci_MF</v>
      </c>
      <c r="L97" s="55">
        <f t="shared" si="113"/>
        <v>2</v>
      </c>
      <c r="M97" s="55" t="str">
        <f t="shared" ref="M97" si="177">M96</f>
        <v>rgi</v>
      </c>
      <c r="N97" s="55" t="str">
        <f t="shared" si="115"/>
        <v>ref</v>
      </c>
      <c r="O97" s="55">
        <f t="shared" si="139"/>
        <v>2003</v>
      </c>
      <c r="P97" s="55">
        <f t="shared" si="143"/>
        <v>2003</v>
      </c>
      <c r="Q97" s="55" t="str">
        <f t="shared" si="125"/>
        <v>maïs fourrage</v>
      </c>
      <c r="R97" s="55" t="str">
        <f t="shared" si="140"/>
        <v>ok</v>
      </c>
      <c r="S97" s="50" t="str">
        <f t="shared" si="141"/>
        <v>781_1895-562_NGC25-1-2-rgi-ref</v>
      </c>
      <c r="T97" s="50" t="str">
        <f>CONCATENATE(F97,"-",I97,"-",J97,"-",L97,"-",M97,"-",N97,"-",P97,"-",VLOOKUP(Q97,Liste_plantes!$A$2:$B$7,2,FALSE))</f>
        <v>781_1895-562_NGC25-1-2-rgi-ref-2003-MF</v>
      </c>
      <c r="U97" s="86">
        <f t="shared" si="164"/>
        <v>37689</v>
      </c>
      <c r="V97" s="86" t="str">
        <f t="shared" si="144"/>
        <v>01/10/2003</v>
      </c>
      <c r="W97" s="53" t="str">
        <f t="shared" si="118"/>
        <v>OK</v>
      </c>
      <c r="X97" s="28">
        <f t="shared" si="166"/>
        <v>68</v>
      </c>
      <c r="Y97" s="28">
        <f t="shared" si="160"/>
        <v>274</v>
      </c>
      <c r="Z97" s="20" t="str">
        <f t="shared" si="119"/>
        <v>snu_ini.xml</v>
      </c>
      <c r="AA97" s="50" t="str">
        <f t="shared" si="108"/>
        <v>330562_0.1574</v>
      </c>
      <c r="AB97" s="18" t="str">
        <f t="shared" si="123"/>
        <v>14050_ref_sta.xml</v>
      </c>
      <c r="AC97" s="18" t="str">
        <f t="shared" si="116"/>
        <v>14050.2003</v>
      </c>
      <c r="AD97" s="18" t="str">
        <f t="shared" si="162"/>
        <v>14050.2003</v>
      </c>
      <c r="AE97" s="20">
        <f t="shared" si="111"/>
        <v>1</v>
      </c>
      <c r="AF97" s="15">
        <v>1</v>
      </c>
      <c r="AG97" s="3">
        <v>0</v>
      </c>
      <c r="AH97" s="20" t="str">
        <f>VLOOKUP(Q97,Liste_plantes!$A$2:$C$7,3,FALSE)</f>
        <v>corn_plt.xml</v>
      </c>
      <c r="AI97" s="20" t="str">
        <f>CONCATENATE(J97,"-",L97,"-",VLOOKUP(Q97,Liste_plantes!$A$2:$B$7,2,FALSE),"_tec.xml")</f>
        <v>1-2-MF_tec.xml</v>
      </c>
      <c r="AJ97" s="3" t="s">
        <v>16</v>
      </c>
      <c r="AK97" s="15" t="s">
        <v>16</v>
      </c>
      <c r="AL97" s="15" t="s">
        <v>16</v>
      </c>
      <c r="AM97" s="15" t="s">
        <v>16</v>
      </c>
    </row>
    <row r="98" spans="1:39" x14ac:dyDescent="0.3">
      <c r="A98" s="55" t="str">
        <f t="shared" si="99"/>
        <v>cnrm-cm5-aladin63</v>
      </c>
      <c r="B98" s="55" t="str">
        <f t="shared" si="100"/>
        <v>cca</v>
      </c>
      <c r="C98" s="55" t="str">
        <f t="shared" si="101"/>
        <v>8.5</v>
      </c>
      <c r="D98" s="55">
        <f t="shared" si="102"/>
        <v>1895</v>
      </c>
      <c r="E98" s="55">
        <f t="shared" si="103"/>
        <v>14050</v>
      </c>
      <c r="F98" s="55" t="str">
        <f t="shared" si="104"/>
        <v>781_1895</v>
      </c>
      <c r="G98" s="55">
        <f t="shared" si="105"/>
        <v>330562</v>
      </c>
      <c r="H98" s="55" t="str">
        <f t="shared" si="127"/>
        <v>0.1574</v>
      </c>
      <c r="I98" s="55" t="str">
        <f t="shared" si="127"/>
        <v>562_NGC25</v>
      </c>
      <c r="J98" s="55">
        <f t="shared" si="112"/>
        <v>1</v>
      </c>
      <c r="K98" s="55" t="str">
        <f t="shared" si="113"/>
        <v>BT_ci_MF</v>
      </c>
      <c r="L98" s="55">
        <f t="shared" si="113"/>
        <v>2</v>
      </c>
      <c r="M98" s="55" t="str">
        <f t="shared" ref="M98:M99" si="178">M97</f>
        <v>rgi</v>
      </c>
      <c r="N98" s="55" t="str">
        <f t="shared" si="115"/>
        <v>ref</v>
      </c>
      <c r="O98" s="55">
        <f t="shared" si="139"/>
        <v>2003</v>
      </c>
      <c r="P98" s="55">
        <f t="shared" si="143"/>
        <v>2004</v>
      </c>
      <c r="Q98" s="55" t="str">
        <f t="shared" si="125"/>
        <v>blé tendre</v>
      </c>
      <c r="R98" s="55" t="str">
        <f t="shared" si="140"/>
        <v>ok</v>
      </c>
      <c r="S98" s="50" t="str">
        <f t="shared" si="141"/>
        <v>781_1895-562_NGC25-1-2-rgi-ref</v>
      </c>
      <c r="T98" s="50" t="str">
        <f>CONCATENATE(F98,"-",I98,"-",J98,"-",L98,"-",M98,"-",N98,"-",P98,"-",VLOOKUP(Q98,Liste_plantes!$A$2:$B$7,2,FALSE))</f>
        <v>781_1895-562_NGC25-1-2-rgi-ref-2004-BT</v>
      </c>
      <c r="U98" s="86">
        <f t="shared" si="164"/>
        <v>37896</v>
      </c>
      <c r="V98" s="86" t="str">
        <f t="shared" si="144"/>
        <v>15/08/2004</v>
      </c>
      <c r="W98" s="53" t="str">
        <f t="shared" si="118"/>
        <v>OK</v>
      </c>
      <c r="X98" s="28">
        <f t="shared" si="166"/>
        <v>275</v>
      </c>
      <c r="Y98" s="28">
        <f t="shared" si="160"/>
        <v>593</v>
      </c>
      <c r="Z98" s="20" t="str">
        <f t="shared" si="119"/>
        <v>snu_ini.xml</v>
      </c>
      <c r="AA98" s="50" t="str">
        <f t="shared" si="108"/>
        <v>330562_0.1574</v>
      </c>
      <c r="AB98" s="18" t="str">
        <f t="shared" si="123"/>
        <v>14050_ref_sta.xml</v>
      </c>
      <c r="AC98" s="18" t="str">
        <f t="shared" si="116"/>
        <v>14050.2003</v>
      </c>
      <c r="AD98" s="18" t="str">
        <f t="shared" si="162"/>
        <v>14050.2004</v>
      </c>
      <c r="AE98" s="20">
        <f t="shared" si="111"/>
        <v>2</v>
      </c>
      <c r="AF98" s="15">
        <v>1</v>
      </c>
      <c r="AG98" s="3">
        <v>0</v>
      </c>
      <c r="AH98" s="20" t="str">
        <f>VLOOKUP(Q98,Liste_plantes!$A$2:$C$7,3,FALSE)</f>
        <v>wheat_plt.xml</v>
      </c>
      <c r="AI98" s="20" t="str">
        <f>CONCATENATE(J98,"-",L98,"-",VLOOKUP(Q98,Liste_plantes!$A$2:$B$7,2,FALSE),"_tec.xml")</f>
        <v>1-2-BT_tec.xml</v>
      </c>
      <c r="AJ98" s="3" t="s">
        <v>16</v>
      </c>
      <c r="AK98" s="15" t="s">
        <v>16</v>
      </c>
      <c r="AL98" s="15" t="s">
        <v>16</v>
      </c>
      <c r="AM98" s="15" t="s">
        <v>16</v>
      </c>
    </row>
    <row r="99" spans="1:39" s="83" customFormat="1" x14ac:dyDescent="0.3">
      <c r="A99" s="77" t="str">
        <f t="shared" si="99"/>
        <v>cnrm-cm5-aladin63</v>
      </c>
      <c r="B99" s="77" t="str">
        <f t="shared" si="100"/>
        <v>cca</v>
      </c>
      <c r="C99" s="77" t="str">
        <f t="shared" si="101"/>
        <v>8.5</v>
      </c>
      <c r="D99" s="77">
        <f t="shared" si="102"/>
        <v>1895</v>
      </c>
      <c r="E99" s="77">
        <f t="shared" si="103"/>
        <v>14050</v>
      </c>
      <c r="F99" s="77" t="str">
        <f t="shared" si="104"/>
        <v>781_1895</v>
      </c>
      <c r="G99" s="77">
        <f t="shared" si="105"/>
        <v>330562</v>
      </c>
      <c r="H99" s="77" t="str">
        <f t="shared" si="127"/>
        <v>0.1574</v>
      </c>
      <c r="I99" s="55" t="str">
        <f t="shared" si="127"/>
        <v>562_NGC25</v>
      </c>
      <c r="J99" s="77">
        <f t="shared" si="112"/>
        <v>1</v>
      </c>
      <c r="K99" s="77" t="str">
        <f t="shared" si="113"/>
        <v>BT_ci_MF</v>
      </c>
      <c r="L99" s="77">
        <f t="shared" si="113"/>
        <v>2</v>
      </c>
      <c r="M99" s="77" t="str">
        <f t="shared" si="178"/>
        <v>rgi</v>
      </c>
      <c r="N99" s="77" t="str">
        <f t="shared" si="115"/>
        <v>ref</v>
      </c>
      <c r="O99" s="77">
        <f t="shared" ref="O99" si="179">IF(Q98="maïs fourrage",O98,O98+1)</f>
        <v>2004</v>
      </c>
      <c r="P99" s="85">
        <f t="shared" ref="P99" si="180">IF(Q99="maïs fourrage",O99,O99+1)</f>
        <v>2005</v>
      </c>
      <c r="Q99" s="77" t="str">
        <f t="shared" si="125"/>
        <v>ray grass d'Italie</v>
      </c>
      <c r="R99" s="77" t="str">
        <f t="shared" ref="R99" si="181">IF(OR(AND(Q99="ray grass d'Italie",Q98="blé tendre"),AND(Q99="maïs fourrage",Q98="ray grass d'Italie"),AND(Q99="blé tendre",Q98="maïs fourrage")),"ok","pb")</f>
        <v>ok</v>
      </c>
      <c r="S99" s="113" t="str">
        <f t="shared" si="141"/>
        <v>781_1895-562_NGC25-1-2-rgi-ref</v>
      </c>
      <c r="T99" s="113" t="str">
        <f>CONCATENATE(F99,"-",I99,"-",J99,"-",L99,"-",M99,"-",N99,"-",P99,"-",VLOOKUP(Q99,Liste_plantes!$A$2:$B$7,2,FALSE))</f>
        <v>781_1895-562_NGC25-1-2-rgi-ref-2005-rgi</v>
      </c>
      <c r="U99" s="87">
        <f t="shared" ref="U99" si="182">V98+1</f>
        <v>38215</v>
      </c>
      <c r="V99" s="87" t="str">
        <f t="shared" ref="V99" si="183">IF(Q99="blé tendre",CONCATENATE("15/08/",P99),IF(Q99="ray grass d'Italie",CONCATENATE("08/03/",P99),IF(Q99="maïs fourrage",CONCATENATE("01/10/",P99),"pb")))</f>
        <v>08/03/2005</v>
      </c>
      <c r="W99" s="79" t="str">
        <f t="shared" ref="W99" si="184">IF(OR(YEAR(U99)=1978,(U99-V98)=1),"OK","!!!")</f>
        <v>OK</v>
      </c>
      <c r="X99" s="80">
        <f t="shared" ref="X99" si="185">U99-DATE($O99,1,1)+1</f>
        <v>229</v>
      </c>
      <c r="Y99" s="80">
        <f t="shared" ref="Y99" si="186">V99-DATE($O99,1,1)+1</f>
        <v>433</v>
      </c>
      <c r="Z99" s="81" t="str">
        <f t="shared" ref="Z99" si="187">IF(AND(Q98="prairie",Q99="prairie"),"prairie_ini.xml","snu_ini.xml")</f>
        <v>snu_ini.xml</v>
      </c>
      <c r="AA99" s="78" t="str">
        <f t="shared" ref="AA99" si="188">CONCATENATE(G99,"_",H99)</f>
        <v>330562_0.1574</v>
      </c>
      <c r="AB99" s="82" t="str">
        <f t="shared" ref="AB99" si="189">CONCATENATE($E99,"_",N99,"_sta.xml")</f>
        <v>14050_ref_sta.xml</v>
      </c>
      <c r="AC99" s="82" t="str">
        <f t="shared" ref="AC99" si="190">CONCATENATE($E99,".",YEAR(U99))</f>
        <v>14050.2004</v>
      </c>
      <c r="AD99" s="82" t="str">
        <f t="shared" ref="AD99" si="191">CONCATENATE($E99,".",YEAR(V99))</f>
        <v>14050.2005</v>
      </c>
      <c r="AE99" s="81">
        <f t="shared" ref="AE99" si="192">IF(YEAR(V99)=YEAR(U99),1,2)</f>
        <v>2</v>
      </c>
      <c r="AF99" s="83">
        <v>1</v>
      </c>
      <c r="AG99" s="84">
        <v>0</v>
      </c>
      <c r="AH99" s="81" t="str">
        <f>VLOOKUP(Q99,Liste_plantes!$A$2:$C$7,3,FALSE)</f>
        <v>ItalianRyegrass_CoverCrop_plt.xml</v>
      </c>
      <c r="AI99" s="81" t="str">
        <f>CONCATENATE(J99,"-",L99,"-",VLOOKUP(Q99,Liste_plantes!$A$2:$B$7,2,FALSE),"_tec.xml")</f>
        <v>1-2-rgi_tec.xml</v>
      </c>
      <c r="AJ99" s="84" t="s">
        <v>16</v>
      </c>
      <c r="AK99" s="83" t="s">
        <v>16</v>
      </c>
      <c r="AL99" s="83" t="s">
        <v>16</v>
      </c>
      <c r="AM99" s="83" t="s">
        <v>16</v>
      </c>
    </row>
    <row r="100" spans="1:39" x14ac:dyDescent="0.3">
      <c r="A100" s="58" t="s">
        <v>290</v>
      </c>
      <c r="B100" s="58" t="s">
        <v>291</v>
      </c>
      <c r="C100" s="58" t="s">
        <v>292</v>
      </c>
      <c r="D100" s="58">
        <v>1895</v>
      </c>
      <c r="E100" s="58">
        <v>14050</v>
      </c>
      <c r="F100" s="58" t="s">
        <v>284</v>
      </c>
      <c r="G100" s="58">
        <v>330562</v>
      </c>
      <c r="H100" s="58" t="s">
        <v>286</v>
      </c>
      <c r="I100" s="123" t="str">
        <f t="shared" ref="I100:I163" si="193">I99</f>
        <v>562_NGC25</v>
      </c>
      <c r="J100" s="59">
        <v>1</v>
      </c>
      <c r="K100" s="59" t="s">
        <v>309</v>
      </c>
      <c r="L100" s="59">
        <v>2</v>
      </c>
      <c r="M100" s="59" t="s">
        <v>300</v>
      </c>
      <c r="N100" s="59" t="s">
        <v>371</v>
      </c>
      <c r="O100" s="59">
        <v>2017</v>
      </c>
      <c r="P100" s="55">
        <f t="shared" si="143"/>
        <v>2018</v>
      </c>
      <c r="Q100" s="59" t="s">
        <v>281</v>
      </c>
      <c r="R100" s="55"/>
      <c r="S100" s="50" t="str">
        <f t="shared" si="141"/>
        <v>781_1895-562_NGC25-1-2-BT-NA</v>
      </c>
      <c r="T100" s="50" t="str">
        <f>CONCATENATE(F100,"-",I100,"-",J100,"-",L100,"-",M100,"-",N100,"-",P100,"-",VLOOKUP(Q100,Liste_plantes!$A$2:$B$7,2,FALSE))</f>
        <v>781_1895-562_NGC25-1-2-BT-NA-2018-BT</v>
      </c>
      <c r="U100" s="75">
        <v>43010</v>
      </c>
      <c r="V100" s="86" t="str">
        <f t="shared" si="144"/>
        <v>15/08/2018</v>
      </c>
      <c r="W100" s="53"/>
      <c r="X100" s="28">
        <f>U100-DATE($O100,1,1)+1</f>
        <v>275</v>
      </c>
      <c r="Y100" s="28">
        <f t="shared" si="160"/>
        <v>592</v>
      </c>
      <c r="Z100" s="60" t="s">
        <v>294</v>
      </c>
      <c r="AA100" s="50" t="str">
        <f>CONCATENATE(G100,"_",H100)</f>
        <v>330562_0.1574</v>
      </c>
      <c r="AB100" s="18" t="str">
        <f t="shared" ref="AB100:AB102" si="194">AB101</f>
        <v>14050_h1_sta.xml</v>
      </c>
      <c r="AC100" s="18" t="str">
        <f t="shared" si="116"/>
        <v>14050.2017</v>
      </c>
      <c r="AD100" s="18" t="str">
        <f t="shared" si="162"/>
        <v>14050.2018</v>
      </c>
      <c r="AE100" s="20">
        <f>IF(YEAR(V100)=YEAR(U100),1,2)</f>
        <v>2</v>
      </c>
      <c r="AF100" s="15">
        <v>1</v>
      </c>
      <c r="AG100" s="3">
        <v>0</v>
      </c>
      <c r="AH100" s="20" t="str">
        <f>VLOOKUP(Q100,Liste_plantes!$A$2:$C$7,3,FALSE)</f>
        <v>wheat_plt.xml</v>
      </c>
      <c r="AI100" s="20" t="str">
        <f>CONCATENATE(J100,"-",L100,"-",VLOOKUP(Q100,Liste_plantes!$A$2:$B$7,2,FALSE),"_tec.xml")</f>
        <v>1-2-BT_tec.xml</v>
      </c>
      <c r="AJ100" s="3" t="s">
        <v>16</v>
      </c>
      <c r="AK100" s="15" t="s">
        <v>16</v>
      </c>
      <c r="AL100" s="15" t="s">
        <v>16</v>
      </c>
      <c r="AM100" s="15" t="s">
        <v>16</v>
      </c>
    </row>
    <row r="101" spans="1:39" x14ac:dyDescent="0.3">
      <c r="A101" s="55" t="str">
        <f t="shared" ref="A101:H101" si="195">A100</f>
        <v>cnrm-cm5-aladin63</v>
      </c>
      <c r="B101" s="55" t="str">
        <f t="shared" si="195"/>
        <v>cca</v>
      </c>
      <c r="C101" s="55" t="str">
        <f t="shared" si="195"/>
        <v>8.5</v>
      </c>
      <c r="D101" s="55">
        <f t="shared" si="195"/>
        <v>1895</v>
      </c>
      <c r="E101" s="55">
        <f t="shared" si="195"/>
        <v>14050</v>
      </c>
      <c r="F101" s="55" t="str">
        <f t="shared" si="195"/>
        <v>781_1895</v>
      </c>
      <c r="G101" s="55">
        <f t="shared" si="195"/>
        <v>330562</v>
      </c>
      <c r="H101" s="55" t="str">
        <f t="shared" si="195"/>
        <v>0.1574</v>
      </c>
      <c r="I101" s="55" t="str">
        <f t="shared" si="193"/>
        <v>562_NGC25</v>
      </c>
      <c r="J101" s="55">
        <f>J100</f>
        <v>1</v>
      </c>
      <c r="K101" s="55" t="str">
        <f>K100</f>
        <v>BT_ci_MF</v>
      </c>
      <c r="L101" s="55">
        <f>L100</f>
        <v>2</v>
      </c>
      <c r="M101" s="55" t="str">
        <f>M100</f>
        <v>BT</v>
      </c>
      <c r="N101" s="55" t="str">
        <f>N100</f>
        <v>NA</v>
      </c>
      <c r="O101" s="55">
        <f>IF(Q100="maïs fourrage",O100,O100+1)</f>
        <v>2018</v>
      </c>
      <c r="P101" s="55">
        <f t="shared" si="143"/>
        <v>2019</v>
      </c>
      <c r="Q101" s="59" t="s">
        <v>305</v>
      </c>
      <c r="R101" s="55" t="str">
        <f>IF(OR(AND(Q101="ray grass d'Italie",Q100="blé tendre"),AND(Q101="maïs fourrage",Q100="ray grass d'Italie"),AND(Q101="blé tendre",Q100="maïs fourrage")),"ok","pb")</f>
        <v>ok</v>
      </c>
      <c r="S101" s="50" t="str">
        <f t="shared" si="141"/>
        <v>781_1895-562_NGC25-1-2-BT-NA</v>
      </c>
      <c r="T101" s="50" t="str">
        <f>CONCATENATE(F101,"-",I101,"-",J101,"-",L101,"-",M101,"-",N101,"-",P101,"-",VLOOKUP(Q101,Liste_plantes!$A$2:$B$7,2,FALSE))</f>
        <v>781_1895-562_NGC25-1-2-BT-NA-2019-rgi</v>
      </c>
      <c r="U101" s="86">
        <f>V100+1</f>
        <v>43328</v>
      </c>
      <c r="V101" s="86" t="str">
        <f t="shared" si="144"/>
        <v>08/03/2019</v>
      </c>
      <c r="W101" s="53" t="str">
        <f>IF(OR(YEAR(U101)=1978,(U101-V100)=1),"OK","!!!")</f>
        <v>OK</v>
      </c>
      <c r="X101" s="28">
        <f>U101-DATE($O101,1,1)+1</f>
        <v>228</v>
      </c>
      <c r="Y101" s="28">
        <f t="shared" si="160"/>
        <v>432</v>
      </c>
      <c r="Z101" s="20" t="str">
        <f t="shared" ref="Z101" si="196">IF(AND(Q100="prairie",Q101="prairie"),"prairie_ini.xml","snu_ini.xml")</f>
        <v>snu_ini.xml</v>
      </c>
      <c r="AA101" s="50" t="str">
        <f t="shared" ref="AA101:AA147" si="197">CONCATENATE(G101,"_",H101)</f>
        <v>330562_0.1574</v>
      </c>
      <c r="AB101" s="18" t="str">
        <f t="shared" si="194"/>
        <v>14050_h1_sta.xml</v>
      </c>
      <c r="AC101" s="18" t="str">
        <f t="shared" ref="AC101" si="198">CONCATENATE($E101,".",YEAR(U101))</f>
        <v>14050.2018</v>
      </c>
      <c r="AD101" s="18" t="str">
        <f t="shared" si="162"/>
        <v>14050.2019</v>
      </c>
      <c r="AE101" s="20">
        <f t="shared" ref="AE101:AE147" si="199">IF(YEAR(V101)=YEAR(U101),1,2)</f>
        <v>2</v>
      </c>
      <c r="AF101" s="15">
        <v>1</v>
      </c>
      <c r="AG101" s="3">
        <v>0</v>
      </c>
      <c r="AH101" s="20" t="str">
        <f>VLOOKUP(Q101,Liste_plantes!$A$2:$C$7,3,FALSE)</f>
        <v>ItalianRyegrass_CoverCrop_plt.xml</v>
      </c>
      <c r="AI101" s="20" t="str">
        <f>CONCATENATE(J101,"-",L101,"-",VLOOKUP(Q101,Liste_plantes!$A$2:$B$7,2,FALSE),"_tec.xml")</f>
        <v>1-2-rgi_tec.xml</v>
      </c>
      <c r="AJ101" s="3" t="s">
        <v>16</v>
      </c>
      <c r="AK101" s="15" t="s">
        <v>16</v>
      </c>
      <c r="AL101" s="15" t="s">
        <v>16</v>
      </c>
      <c r="AM101" s="15" t="s">
        <v>16</v>
      </c>
    </row>
    <row r="102" spans="1:39" x14ac:dyDescent="0.3">
      <c r="A102" s="55" t="str">
        <f t="shared" ref="A102:N117" si="200">A101</f>
        <v>cnrm-cm5-aladin63</v>
      </c>
      <c r="B102" s="55" t="str">
        <f t="shared" si="200"/>
        <v>cca</v>
      </c>
      <c r="C102" s="55" t="str">
        <f t="shared" si="200"/>
        <v>8.5</v>
      </c>
      <c r="D102" s="55">
        <f t="shared" si="200"/>
        <v>1895</v>
      </c>
      <c r="E102" s="55">
        <f t="shared" si="200"/>
        <v>14050</v>
      </c>
      <c r="F102" s="55" t="str">
        <f t="shared" si="200"/>
        <v>781_1895</v>
      </c>
      <c r="G102" s="55">
        <f t="shared" si="200"/>
        <v>330562</v>
      </c>
      <c r="H102" s="55" t="str">
        <f t="shared" si="200"/>
        <v>0.1574</v>
      </c>
      <c r="I102" s="55" t="str">
        <f t="shared" si="193"/>
        <v>562_NGC25</v>
      </c>
      <c r="J102" s="55">
        <f t="shared" si="200"/>
        <v>1</v>
      </c>
      <c r="K102" s="55" t="str">
        <f t="shared" si="200"/>
        <v>BT_ci_MF</v>
      </c>
      <c r="L102" s="55">
        <f t="shared" si="200"/>
        <v>2</v>
      </c>
      <c r="M102" s="55" t="str">
        <f t="shared" si="200"/>
        <v>BT</v>
      </c>
      <c r="N102" s="55" t="str">
        <f t="shared" si="200"/>
        <v>NA</v>
      </c>
      <c r="O102" s="55">
        <f t="shared" ref="O102:O127" si="201">IF(Q101="maïs fourrage",O101,O101+1)</f>
        <v>2019</v>
      </c>
      <c r="P102" s="55">
        <f t="shared" si="143"/>
        <v>2019</v>
      </c>
      <c r="Q102" s="59" t="s">
        <v>302</v>
      </c>
      <c r="R102" s="55" t="str">
        <f t="shared" ref="R102:R147" si="202">IF(OR(AND(Q102="ray grass d'Italie",Q101="blé tendre"),AND(Q102="maïs fourrage",Q101="ray grass d'Italie"),AND(Q102="blé tendre",Q101="maïs fourrage")),"ok","pb")</f>
        <v>ok</v>
      </c>
      <c r="S102" s="50" t="str">
        <f t="shared" si="141"/>
        <v>781_1895-562_NGC25-1-2-BT-NA</v>
      </c>
      <c r="T102" s="50" t="str">
        <f>CONCATENATE(F102,"-",I102,"-",J102,"-",L102,"-",M102,"-",N102,"-",P102,"-",VLOOKUP(Q102,Liste_plantes!$A$2:$B$7,2,FALSE))</f>
        <v>781_1895-562_NGC25-1-2-BT-NA-2019-MF</v>
      </c>
      <c r="U102" s="86">
        <f>V101+1</f>
        <v>43533</v>
      </c>
      <c r="V102" s="86" t="str">
        <f t="shared" si="144"/>
        <v>01/10/2019</v>
      </c>
      <c r="W102" s="53" t="str">
        <f>IF(OR(YEAR(U102)=1978,(U102-V101)=1),"OK","!!!")</f>
        <v>OK</v>
      </c>
      <c r="X102" s="28">
        <f>U102-DATE($O102,1,1)+1</f>
        <v>68</v>
      </c>
      <c r="Y102" s="28">
        <f t="shared" ref="Y102" si="203">V102-DATE($O102,1,1)+1</f>
        <v>274</v>
      </c>
      <c r="Z102" s="20" t="str">
        <f>IF(AND(Q101="prairie",Q102="prairie"),"prairie_ini.xml","snu_ini.xml")</f>
        <v>snu_ini.xml</v>
      </c>
      <c r="AA102" s="50" t="str">
        <f t="shared" si="197"/>
        <v>330562_0.1574</v>
      </c>
      <c r="AB102" s="18" t="str">
        <f t="shared" si="194"/>
        <v>14050_h1_sta.xml</v>
      </c>
      <c r="AC102" s="18" t="str">
        <f t="shared" ref="AC102:AC149" si="204">CONCATENATE($E102,".",YEAR(U102))</f>
        <v>14050.2019</v>
      </c>
      <c r="AD102" s="18" t="str">
        <f t="shared" si="162"/>
        <v>14050.2019</v>
      </c>
      <c r="AE102" s="20">
        <f t="shared" si="199"/>
        <v>1</v>
      </c>
      <c r="AF102" s="15">
        <v>1</v>
      </c>
      <c r="AG102" s="3">
        <v>0</v>
      </c>
      <c r="AH102" s="20" t="str">
        <f>VLOOKUP(Q102,Liste_plantes!$A$2:$C$7,3,FALSE)</f>
        <v>corn_plt.xml</v>
      </c>
      <c r="AI102" s="20" t="str">
        <f>CONCATENATE(J102,"-",L102,"-",VLOOKUP(Q102,Liste_plantes!$A$2:$B$7,2,FALSE),"_tec.xml")</f>
        <v>1-2-MF_tec.xml</v>
      </c>
      <c r="AJ102" s="3" t="s">
        <v>16</v>
      </c>
      <c r="AK102" s="15" t="s">
        <v>16</v>
      </c>
      <c r="AL102" s="15" t="s">
        <v>16</v>
      </c>
      <c r="AM102" s="15" t="s">
        <v>16</v>
      </c>
    </row>
    <row r="103" spans="1:39" x14ac:dyDescent="0.3">
      <c r="A103" s="55" t="str">
        <f t="shared" ref="A103:M103" si="205">A102</f>
        <v>cnrm-cm5-aladin63</v>
      </c>
      <c r="B103" s="55" t="str">
        <f t="shared" si="205"/>
        <v>cca</v>
      </c>
      <c r="C103" s="55" t="str">
        <f t="shared" si="205"/>
        <v>8.5</v>
      </c>
      <c r="D103" s="55">
        <f t="shared" si="205"/>
        <v>1895</v>
      </c>
      <c r="E103" s="55">
        <f t="shared" si="205"/>
        <v>14050</v>
      </c>
      <c r="F103" s="55" t="str">
        <f t="shared" si="205"/>
        <v>781_1895</v>
      </c>
      <c r="G103" s="55">
        <f t="shared" si="205"/>
        <v>330562</v>
      </c>
      <c r="H103" s="55" t="str">
        <f t="shared" si="205"/>
        <v>0.1574</v>
      </c>
      <c r="I103" s="55" t="str">
        <f t="shared" si="193"/>
        <v>562_NGC25</v>
      </c>
      <c r="J103" s="55">
        <f t="shared" si="205"/>
        <v>1</v>
      </c>
      <c r="K103" s="55" t="str">
        <f t="shared" si="205"/>
        <v>BT_ci_MF</v>
      </c>
      <c r="L103" s="55">
        <f t="shared" si="205"/>
        <v>2</v>
      </c>
      <c r="M103" s="55" t="str">
        <f t="shared" si="205"/>
        <v>BT</v>
      </c>
      <c r="N103" s="121" t="s">
        <v>371</v>
      </c>
      <c r="O103" s="55">
        <f t="shared" si="201"/>
        <v>2019</v>
      </c>
      <c r="P103" s="55">
        <f t="shared" si="143"/>
        <v>2020</v>
      </c>
      <c r="Q103" s="55" t="str">
        <f t="shared" ref="Q103:Q147" si="206">Q100</f>
        <v>blé tendre</v>
      </c>
      <c r="R103" s="55" t="str">
        <f t="shared" si="202"/>
        <v>ok</v>
      </c>
      <c r="S103" s="50" t="str">
        <f t="shared" si="141"/>
        <v>781_1895-562_NGC25-1-2-BT-NA</v>
      </c>
      <c r="T103" s="50" t="str">
        <f>CONCATENATE(F103,"-",I103,"-",J103,"-",L103,"-",M103,"-",N103,"-",P103,"-",VLOOKUP(Q103,Liste_plantes!$A$2:$B$7,2,FALSE))</f>
        <v>781_1895-562_NGC25-1-2-BT-NA-2020-BT</v>
      </c>
      <c r="U103" s="86">
        <f>V102+1</f>
        <v>43740</v>
      </c>
      <c r="V103" s="86" t="str">
        <f t="shared" si="144"/>
        <v>15/08/2020</v>
      </c>
      <c r="W103" s="53" t="str">
        <f t="shared" ref="W103:W147" si="207">IF(OR(YEAR(U103)=1978,(U103-V102)=1),"OK","!!!")</f>
        <v>OK</v>
      </c>
      <c r="X103" s="28">
        <f>U103-DATE($O103,1,1)+1</f>
        <v>275</v>
      </c>
      <c r="Y103" s="28">
        <f t="shared" ref="Y103:Y134" si="208">V103-DATE($O103,1,1)+1</f>
        <v>593</v>
      </c>
      <c r="Z103" s="20" t="str">
        <f t="shared" ref="Z103:Z147" si="209">IF(AND(Q102="prairie",Q103="prairie"),"prairie_ini.xml","snu_ini.xml")</f>
        <v>snu_ini.xml</v>
      </c>
      <c r="AA103" s="50" t="str">
        <f t="shared" si="197"/>
        <v>330562_0.1574</v>
      </c>
      <c r="AB103" s="59" t="str">
        <f>CONCATENATE($E103,"_",N104,"_sta.xml")</f>
        <v>14050_h1_sta.xml</v>
      </c>
      <c r="AC103" s="18" t="str">
        <f t="shared" si="204"/>
        <v>14050.2019</v>
      </c>
      <c r="AD103" s="18" t="str">
        <f t="shared" si="162"/>
        <v>14050.2020</v>
      </c>
      <c r="AE103" s="20">
        <f t="shared" si="199"/>
        <v>2</v>
      </c>
      <c r="AF103" s="15">
        <v>1</v>
      </c>
      <c r="AG103" s="3">
        <v>0</v>
      </c>
      <c r="AH103" s="20" t="str">
        <f>VLOOKUP(Q103,Liste_plantes!$A$2:$C$7,3,FALSE)</f>
        <v>wheat_plt.xml</v>
      </c>
      <c r="AI103" s="20" t="str">
        <f>CONCATENATE(J103,"-",L103,"-",VLOOKUP(Q103,Liste_plantes!$A$2:$B$7,2,FALSE),"_tec.xml")</f>
        <v>1-2-BT_tec.xml</v>
      </c>
      <c r="AJ103" s="3" t="s">
        <v>16</v>
      </c>
      <c r="AK103" s="15" t="s">
        <v>16</v>
      </c>
      <c r="AL103" s="15" t="s">
        <v>16</v>
      </c>
      <c r="AM103" s="15" t="s">
        <v>16</v>
      </c>
    </row>
    <row r="104" spans="1:39" x14ac:dyDescent="0.3">
      <c r="A104" s="55" t="str">
        <f t="shared" ref="A104:M104" si="210">A103</f>
        <v>cnrm-cm5-aladin63</v>
      </c>
      <c r="B104" s="55" t="str">
        <f t="shared" si="210"/>
        <v>cca</v>
      </c>
      <c r="C104" s="55" t="str">
        <f t="shared" si="210"/>
        <v>8.5</v>
      </c>
      <c r="D104" s="55">
        <f t="shared" si="210"/>
        <v>1895</v>
      </c>
      <c r="E104" s="55">
        <f t="shared" si="210"/>
        <v>14050</v>
      </c>
      <c r="F104" s="55" t="str">
        <f t="shared" si="210"/>
        <v>781_1895</v>
      </c>
      <c r="G104" s="55">
        <f t="shared" si="210"/>
        <v>330562</v>
      </c>
      <c r="H104" s="55" t="str">
        <f t="shared" si="210"/>
        <v>0.1574</v>
      </c>
      <c r="I104" s="55" t="str">
        <f t="shared" si="193"/>
        <v>562_NGC25</v>
      </c>
      <c r="J104" s="55">
        <f t="shared" si="210"/>
        <v>1</v>
      </c>
      <c r="K104" s="55" t="str">
        <f t="shared" si="210"/>
        <v>BT_ci_MF</v>
      </c>
      <c r="L104" s="55">
        <f t="shared" si="210"/>
        <v>2</v>
      </c>
      <c r="M104" s="55" t="str">
        <f t="shared" si="210"/>
        <v>BT</v>
      </c>
      <c r="N104" s="76" t="s">
        <v>365</v>
      </c>
      <c r="O104" s="76">
        <f t="shared" si="201"/>
        <v>2020</v>
      </c>
      <c r="P104" s="55">
        <f t="shared" si="143"/>
        <v>2021</v>
      </c>
      <c r="Q104" s="55" t="str">
        <f t="shared" si="206"/>
        <v>ray grass d'Italie</v>
      </c>
      <c r="R104" s="55" t="str">
        <f t="shared" si="202"/>
        <v>ok</v>
      </c>
      <c r="S104" s="50" t="str">
        <f t="shared" si="141"/>
        <v>781_1895-562_NGC25-1-2-BT-h1</v>
      </c>
      <c r="T104" s="50" t="str">
        <f>CONCATENATE(F104,"-",I104,"-",J104,"-",L104,"-",M104,"-",N104,"-",P104,"-",VLOOKUP(Q104,Liste_plantes!$A$2:$B$7,2,FALSE))</f>
        <v>781_1895-562_NGC25-1-2-BT-h1-2021-rgi</v>
      </c>
      <c r="U104" s="86">
        <f t="shared" ref="U104:U131" si="211">V103+1</f>
        <v>44059</v>
      </c>
      <c r="V104" s="86" t="str">
        <f t="shared" si="144"/>
        <v>08/03/2021</v>
      </c>
      <c r="W104" s="53" t="str">
        <f t="shared" si="207"/>
        <v>OK</v>
      </c>
      <c r="X104" s="28">
        <f t="shared" ref="X104:X108" si="212">U104-DATE($O104,1,1)+1</f>
        <v>229</v>
      </c>
      <c r="Y104" s="28">
        <f t="shared" si="208"/>
        <v>433</v>
      </c>
      <c r="Z104" s="20" t="str">
        <f t="shared" si="209"/>
        <v>snu_ini.xml</v>
      </c>
      <c r="AA104" s="50" t="str">
        <f t="shared" si="197"/>
        <v>330562_0.1574</v>
      </c>
      <c r="AB104" s="18" t="str">
        <f>AB105</f>
        <v>14050_h1_sta.xml</v>
      </c>
      <c r="AC104" s="18" t="str">
        <f t="shared" si="204"/>
        <v>14050.2020</v>
      </c>
      <c r="AD104" s="18" t="str">
        <f t="shared" si="162"/>
        <v>14050.2021</v>
      </c>
      <c r="AE104" s="20">
        <f t="shared" si="199"/>
        <v>2</v>
      </c>
      <c r="AF104" s="15">
        <v>1</v>
      </c>
      <c r="AG104" s="3">
        <v>0</v>
      </c>
      <c r="AH104" s="20" t="str">
        <f>VLOOKUP(Q104,Liste_plantes!$A$2:$C$7,3,FALSE)</f>
        <v>ItalianRyegrass_CoverCrop_plt.xml</v>
      </c>
      <c r="AI104" s="20" t="str">
        <f>CONCATENATE(J104,"-",L104,"-",VLOOKUP(Q104,Liste_plantes!$A$2:$B$7,2,FALSE),"_tec.xml")</f>
        <v>1-2-rgi_tec.xml</v>
      </c>
      <c r="AJ104" s="3" t="s">
        <v>16</v>
      </c>
      <c r="AK104" s="15" t="s">
        <v>16</v>
      </c>
      <c r="AL104" s="15" t="s">
        <v>16</v>
      </c>
      <c r="AM104" s="15" t="s">
        <v>16</v>
      </c>
    </row>
    <row r="105" spans="1:39" x14ac:dyDescent="0.3">
      <c r="A105" s="55" t="str">
        <f t="shared" ref="A105:M105" si="213">A104</f>
        <v>cnrm-cm5-aladin63</v>
      </c>
      <c r="B105" s="55" t="str">
        <f t="shared" si="213"/>
        <v>cca</v>
      </c>
      <c r="C105" s="55" t="str">
        <f t="shared" si="213"/>
        <v>8.5</v>
      </c>
      <c r="D105" s="55">
        <f t="shared" si="213"/>
        <v>1895</v>
      </c>
      <c r="E105" s="55">
        <f t="shared" si="213"/>
        <v>14050</v>
      </c>
      <c r="F105" s="55" t="str">
        <f t="shared" si="213"/>
        <v>781_1895</v>
      </c>
      <c r="G105" s="55">
        <f t="shared" si="213"/>
        <v>330562</v>
      </c>
      <c r="H105" s="55" t="str">
        <f t="shared" si="213"/>
        <v>0.1574</v>
      </c>
      <c r="I105" s="55" t="str">
        <f t="shared" si="193"/>
        <v>562_NGC25</v>
      </c>
      <c r="J105" s="55">
        <f t="shared" si="213"/>
        <v>1</v>
      </c>
      <c r="K105" s="55" t="str">
        <f t="shared" si="213"/>
        <v>BT_ci_MF</v>
      </c>
      <c r="L105" s="55">
        <f t="shared" si="213"/>
        <v>2</v>
      </c>
      <c r="M105" s="55" t="str">
        <f t="shared" si="213"/>
        <v>BT</v>
      </c>
      <c r="N105" s="55" t="str">
        <f t="shared" si="200"/>
        <v>h1</v>
      </c>
      <c r="O105" s="55">
        <f t="shared" si="201"/>
        <v>2021</v>
      </c>
      <c r="P105" s="55">
        <f t="shared" si="143"/>
        <v>2021</v>
      </c>
      <c r="Q105" s="55" t="str">
        <f t="shared" si="206"/>
        <v>maïs fourrage</v>
      </c>
      <c r="R105" s="55" t="str">
        <f t="shared" si="202"/>
        <v>ok</v>
      </c>
      <c r="S105" s="50" t="str">
        <f t="shared" si="141"/>
        <v>781_1895-562_NGC25-1-2-BT-h1</v>
      </c>
      <c r="T105" s="50" t="str">
        <f>CONCATENATE(F105,"-",I105,"-",J105,"-",L105,"-",M105,"-",N105,"-",P105,"-",VLOOKUP(Q105,Liste_plantes!$A$2:$B$7,2,FALSE))</f>
        <v>781_1895-562_NGC25-1-2-BT-h1-2021-MF</v>
      </c>
      <c r="U105" s="86">
        <f t="shared" si="211"/>
        <v>44264</v>
      </c>
      <c r="V105" s="86" t="str">
        <f t="shared" si="144"/>
        <v>01/10/2021</v>
      </c>
      <c r="W105" s="53" t="str">
        <f t="shared" si="207"/>
        <v>OK</v>
      </c>
      <c r="X105" s="28">
        <f t="shared" si="212"/>
        <v>68</v>
      </c>
      <c r="Y105" s="28">
        <f t="shared" si="208"/>
        <v>274</v>
      </c>
      <c r="Z105" s="20" t="str">
        <f t="shared" si="209"/>
        <v>snu_ini.xml</v>
      </c>
      <c r="AA105" s="50" t="str">
        <f t="shared" si="197"/>
        <v>330562_0.1574</v>
      </c>
      <c r="AB105" s="18" t="str">
        <f t="shared" ref="AB105:AB106" si="214">AB106</f>
        <v>14050_h1_sta.xml</v>
      </c>
      <c r="AC105" s="18" t="str">
        <f t="shared" si="204"/>
        <v>14050.2021</v>
      </c>
      <c r="AD105" s="18" t="str">
        <f t="shared" si="162"/>
        <v>14050.2021</v>
      </c>
      <c r="AE105" s="20">
        <f t="shared" si="199"/>
        <v>1</v>
      </c>
      <c r="AF105" s="15">
        <v>1</v>
      </c>
      <c r="AG105" s="3">
        <v>0</v>
      </c>
      <c r="AH105" s="20" t="str">
        <f>VLOOKUP(Q105,Liste_plantes!$A$2:$C$7,3,FALSE)</f>
        <v>corn_plt.xml</v>
      </c>
      <c r="AI105" s="20" t="str">
        <f>CONCATENATE(J105,"-",L105,"-",VLOOKUP(Q105,Liste_plantes!$A$2:$B$7,2,FALSE),"_tec.xml")</f>
        <v>1-2-MF_tec.xml</v>
      </c>
      <c r="AJ105" s="3" t="s">
        <v>16</v>
      </c>
      <c r="AK105" s="15" t="s">
        <v>16</v>
      </c>
      <c r="AL105" s="15" t="s">
        <v>16</v>
      </c>
      <c r="AM105" s="15" t="s">
        <v>16</v>
      </c>
    </row>
    <row r="106" spans="1:39" x14ac:dyDescent="0.3">
      <c r="A106" s="55" t="str">
        <f t="shared" ref="A106:G106" si="215">A105</f>
        <v>cnrm-cm5-aladin63</v>
      </c>
      <c r="B106" s="55" t="str">
        <f t="shared" si="215"/>
        <v>cca</v>
      </c>
      <c r="C106" s="55" t="str">
        <f t="shared" si="215"/>
        <v>8.5</v>
      </c>
      <c r="D106" s="55">
        <f t="shared" si="215"/>
        <v>1895</v>
      </c>
      <c r="E106" s="55">
        <f t="shared" si="215"/>
        <v>14050</v>
      </c>
      <c r="F106" s="55" t="str">
        <f t="shared" si="215"/>
        <v>781_1895</v>
      </c>
      <c r="G106" s="55">
        <f t="shared" si="215"/>
        <v>330562</v>
      </c>
      <c r="H106" s="55" t="str">
        <f>H105</f>
        <v>0.1574</v>
      </c>
      <c r="I106" s="55" t="str">
        <f t="shared" si="193"/>
        <v>562_NGC25</v>
      </c>
      <c r="J106" s="55">
        <f t="shared" ref="J106:M106" si="216">J105</f>
        <v>1</v>
      </c>
      <c r="K106" s="55" t="str">
        <f t="shared" si="216"/>
        <v>BT_ci_MF</v>
      </c>
      <c r="L106" s="55">
        <f t="shared" si="216"/>
        <v>2</v>
      </c>
      <c r="M106" s="55" t="str">
        <f t="shared" si="216"/>
        <v>BT</v>
      </c>
      <c r="N106" s="55" t="str">
        <f t="shared" si="200"/>
        <v>h1</v>
      </c>
      <c r="O106" s="55">
        <f t="shared" si="201"/>
        <v>2021</v>
      </c>
      <c r="P106" s="55">
        <f t="shared" si="143"/>
        <v>2022</v>
      </c>
      <c r="Q106" s="55" t="str">
        <f t="shared" si="206"/>
        <v>blé tendre</v>
      </c>
      <c r="R106" s="55" t="str">
        <f t="shared" si="202"/>
        <v>ok</v>
      </c>
      <c r="S106" s="50" t="str">
        <f t="shared" si="141"/>
        <v>781_1895-562_NGC25-1-2-BT-h1</v>
      </c>
      <c r="T106" s="50" t="str">
        <f>CONCATENATE(F106,"-",I106,"-",J106,"-",L106,"-",M106,"-",N106,"-",P106,"-",VLOOKUP(Q106,Liste_plantes!$A$2:$B$7,2,FALSE))</f>
        <v>781_1895-562_NGC25-1-2-BT-h1-2022-BT</v>
      </c>
      <c r="U106" s="86">
        <f t="shared" si="211"/>
        <v>44471</v>
      </c>
      <c r="V106" s="86" t="str">
        <f t="shared" si="144"/>
        <v>15/08/2022</v>
      </c>
      <c r="W106" s="53" t="str">
        <f t="shared" si="207"/>
        <v>OK</v>
      </c>
      <c r="X106" s="28">
        <f t="shared" si="212"/>
        <v>275</v>
      </c>
      <c r="Y106" s="28">
        <f t="shared" si="208"/>
        <v>592</v>
      </c>
      <c r="Z106" s="20" t="str">
        <f t="shared" si="209"/>
        <v>snu_ini.xml</v>
      </c>
      <c r="AA106" s="50" t="str">
        <f t="shared" si="197"/>
        <v>330562_0.1574</v>
      </c>
      <c r="AB106" s="18" t="str">
        <f t="shared" si="214"/>
        <v>14050_h1_sta.xml</v>
      </c>
      <c r="AC106" s="18" t="str">
        <f t="shared" si="204"/>
        <v>14050.2021</v>
      </c>
      <c r="AD106" s="18" t="str">
        <f t="shared" si="162"/>
        <v>14050.2022</v>
      </c>
      <c r="AE106" s="20">
        <f t="shared" si="199"/>
        <v>2</v>
      </c>
      <c r="AF106" s="15">
        <v>1</v>
      </c>
      <c r="AG106" s="3">
        <v>0</v>
      </c>
      <c r="AH106" s="20" t="str">
        <f>VLOOKUP(Q106,Liste_plantes!$A$2:$C$7,3,FALSE)</f>
        <v>wheat_plt.xml</v>
      </c>
      <c r="AI106" s="20" t="str">
        <f>CONCATENATE(J106,"-",L106,"-",VLOOKUP(Q106,Liste_plantes!$A$2:$B$7,2,FALSE),"_tec.xml")</f>
        <v>1-2-BT_tec.xml</v>
      </c>
      <c r="AJ106" s="3" t="s">
        <v>16</v>
      </c>
      <c r="AK106" s="15" t="s">
        <v>16</v>
      </c>
      <c r="AL106" s="15" t="s">
        <v>16</v>
      </c>
      <c r="AM106" s="15" t="s">
        <v>16</v>
      </c>
    </row>
    <row r="107" spans="1:39" x14ac:dyDescent="0.3">
      <c r="A107" s="55" t="str">
        <f t="shared" ref="A107:M107" si="217">A106</f>
        <v>cnrm-cm5-aladin63</v>
      </c>
      <c r="B107" s="55" t="str">
        <f t="shared" si="217"/>
        <v>cca</v>
      </c>
      <c r="C107" s="55" t="str">
        <f t="shared" si="217"/>
        <v>8.5</v>
      </c>
      <c r="D107" s="55">
        <f t="shared" si="217"/>
        <v>1895</v>
      </c>
      <c r="E107" s="55">
        <f t="shared" si="217"/>
        <v>14050</v>
      </c>
      <c r="F107" s="55" t="str">
        <f t="shared" si="217"/>
        <v>781_1895</v>
      </c>
      <c r="G107" s="55">
        <f t="shared" si="217"/>
        <v>330562</v>
      </c>
      <c r="H107" s="55" t="str">
        <f t="shared" si="217"/>
        <v>0.1574</v>
      </c>
      <c r="I107" s="55" t="str">
        <f t="shared" si="193"/>
        <v>562_NGC25</v>
      </c>
      <c r="J107" s="55">
        <f t="shared" si="217"/>
        <v>1</v>
      </c>
      <c r="K107" s="55" t="str">
        <f t="shared" si="217"/>
        <v>BT_ci_MF</v>
      </c>
      <c r="L107" s="55">
        <f t="shared" si="217"/>
        <v>2</v>
      </c>
      <c r="M107" s="55" t="str">
        <f t="shared" si="217"/>
        <v>BT</v>
      </c>
      <c r="N107" s="55" t="str">
        <f t="shared" si="200"/>
        <v>h1</v>
      </c>
      <c r="O107" s="55">
        <f t="shared" si="201"/>
        <v>2022</v>
      </c>
      <c r="P107" s="55">
        <f t="shared" si="143"/>
        <v>2023</v>
      </c>
      <c r="Q107" s="55" t="str">
        <f t="shared" si="206"/>
        <v>ray grass d'Italie</v>
      </c>
      <c r="R107" s="55" t="str">
        <f t="shared" si="202"/>
        <v>ok</v>
      </c>
      <c r="S107" s="50" t="str">
        <f t="shared" si="141"/>
        <v>781_1895-562_NGC25-1-2-BT-h1</v>
      </c>
      <c r="T107" s="50" t="str">
        <f>CONCATENATE(F107,"-",I107,"-",J107,"-",L107,"-",M107,"-",N107,"-",P107,"-",VLOOKUP(Q107,Liste_plantes!$A$2:$B$7,2,FALSE))</f>
        <v>781_1895-562_NGC25-1-2-BT-h1-2023-rgi</v>
      </c>
      <c r="U107" s="86">
        <f t="shared" si="211"/>
        <v>44789</v>
      </c>
      <c r="V107" s="86" t="str">
        <f t="shared" si="144"/>
        <v>08/03/2023</v>
      </c>
      <c r="W107" s="53" t="str">
        <f t="shared" si="207"/>
        <v>OK</v>
      </c>
      <c r="X107" s="28">
        <f t="shared" si="212"/>
        <v>228</v>
      </c>
      <c r="Y107" s="28">
        <f t="shared" si="208"/>
        <v>432</v>
      </c>
      <c r="Z107" s="20" t="str">
        <f t="shared" si="209"/>
        <v>snu_ini.xml</v>
      </c>
      <c r="AA107" s="50" t="str">
        <f t="shared" si="197"/>
        <v>330562_0.1574</v>
      </c>
      <c r="AB107" s="18" t="str">
        <f t="shared" ref="AB107:AB147" si="218">CONCATENATE($E107,"_",N107,"_sta.xml")</f>
        <v>14050_h1_sta.xml</v>
      </c>
      <c r="AC107" s="18" t="str">
        <f t="shared" si="204"/>
        <v>14050.2022</v>
      </c>
      <c r="AD107" s="18" t="str">
        <f t="shared" si="162"/>
        <v>14050.2023</v>
      </c>
      <c r="AE107" s="20">
        <f t="shared" si="199"/>
        <v>2</v>
      </c>
      <c r="AF107" s="15">
        <v>1</v>
      </c>
      <c r="AG107" s="3">
        <v>0</v>
      </c>
      <c r="AH107" s="20" t="str">
        <f>VLOOKUP(Q107,Liste_plantes!$A$2:$C$7,3,FALSE)</f>
        <v>ItalianRyegrass_CoverCrop_plt.xml</v>
      </c>
      <c r="AI107" s="20" t="str">
        <f>CONCATENATE(J107,"-",L107,"-",VLOOKUP(Q107,Liste_plantes!$A$2:$B$7,2,FALSE),"_tec.xml")</f>
        <v>1-2-rgi_tec.xml</v>
      </c>
      <c r="AJ107" s="3" t="s">
        <v>16</v>
      </c>
      <c r="AK107" s="15" t="s">
        <v>16</v>
      </c>
      <c r="AL107" s="15" t="s">
        <v>16</v>
      </c>
      <c r="AM107" s="15" t="s">
        <v>16</v>
      </c>
    </row>
    <row r="108" spans="1:39" x14ac:dyDescent="0.3">
      <c r="A108" s="55" t="str">
        <f t="shared" ref="A108:M108" si="219">A107</f>
        <v>cnrm-cm5-aladin63</v>
      </c>
      <c r="B108" s="55" t="str">
        <f t="shared" si="219"/>
        <v>cca</v>
      </c>
      <c r="C108" s="55" t="str">
        <f t="shared" si="219"/>
        <v>8.5</v>
      </c>
      <c r="D108" s="55">
        <f t="shared" si="219"/>
        <v>1895</v>
      </c>
      <c r="E108" s="55">
        <f t="shared" si="219"/>
        <v>14050</v>
      </c>
      <c r="F108" s="55" t="str">
        <f t="shared" si="219"/>
        <v>781_1895</v>
      </c>
      <c r="G108" s="55">
        <f t="shared" si="219"/>
        <v>330562</v>
      </c>
      <c r="H108" s="55" t="str">
        <f t="shared" si="219"/>
        <v>0.1574</v>
      </c>
      <c r="I108" s="55" t="str">
        <f t="shared" si="193"/>
        <v>562_NGC25</v>
      </c>
      <c r="J108" s="55">
        <f t="shared" si="219"/>
        <v>1</v>
      </c>
      <c r="K108" s="55" t="str">
        <f t="shared" si="219"/>
        <v>BT_ci_MF</v>
      </c>
      <c r="L108" s="55">
        <f t="shared" si="219"/>
        <v>2</v>
      </c>
      <c r="M108" s="55" t="str">
        <f t="shared" si="219"/>
        <v>BT</v>
      </c>
      <c r="N108" s="55" t="str">
        <f t="shared" si="200"/>
        <v>h1</v>
      </c>
      <c r="O108" s="55">
        <f t="shared" si="201"/>
        <v>2023</v>
      </c>
      <c r="P108" s="55">
        <f t="shared" si="143"/>
        <v>2023</v>
      </c>
      <c r="Q108" s="55" t="str">
        <f t="shared" si="206"/>
        <v>maïs fourrage</v>
      </c>
      <c r="R108" s="55" t="str">
        <f t="shared" si="202"/>
        <v>ok</v>
      </c>
      <c r="S108" s="50" t="str">
        <f t="shared" si="141"/>
        <v>781_1895-562_NGC25-1-2-BT-h1</v>
      </c>
      <c r="T108" s="50" t="str">
        <f>CONCATENATE(F108,"-",I108,"-",J108,"-",L108,"-",M108,"-",N108,"-",P108,"-",VLOOKUP(Q108,Liste_plantes!$A$2:$B$7,2,FALSE))</f>
        <v>781_1895-562_NGC25-1-2-BT-h1-2023-MF</v>
      </c>
      <c r="U108" s="86">
        <f t="shared" si="211"/>
        <v>44994</v>
      </c>
      <c r="V108" s="86" t="str">
        <f t="shared" si="144"/>
        <v>01/10/2023</v>
      </c>
      <c r="W108" s="53" t="str">
        <f t="shared" si="207"/>
        <v>OK</v>
      </c>
      <c r="X108" s="28">
        <f t="shared" si="212"/>
        <v>68</v>
      </c>
      <c r="Y108" s="28">
        <f t="shared" si="208"/>
        <v>274</v>
      </c>
      <c r="Z108" s="20" t="str">
        <f t="shared" si="209"/>
        <v>snu_ini.xml</v>
      </c>
      <c r="AA108" s="50" t="str">
        <f t="shared" si="197"/>
        <v>330562_0.1574</v>
      </c>
      <c r="AB108" s="18" t="str">
        <f t="shared" si="218"/>
        <v>14050_h1_sta.xml</v>
      </c>
      <c r="AC108" s="18" t="str">
        <f t="shared" si="204"/>
        <v>14050.2023</v>
      </c>
      <c r="AD108" s="18" t="str">
        <f t="shared" si="162"/>
        <v>14050.2023</v>
      </c>
      <c r="AE108" s="20">
        <f t="shared" si="199"/>
        <v>1</v>
      </c>
      <c r="AF108" s="15">
        <v>1</v>
      </c>
      <c r="AG108" s="3">
        <v>0</v>
      </c>
      <c r="AH108" s="20" t="str">
        <f>VLOOKUP(Q108,Liste_plantes!$A$2:$C$7,3,FALSE)</f>
        <v>corn_plt.xml</v>
      </c>
      <c r="AI108" s="20" t="str">
        <f>CONCATENATE(J108,"-",L108,"-",VLOOKUP(Q108,Liste_plantes!$A$2:$B$7,2,FALSE),"_tec.xml")</f>
        <v>1-2-MF_tec.xml</v>
      </c>
      <c r="AJ108" s="3" t="s">
        <v>16</v>
      </c>
      <c r="AK108" s="15" t="s">
        <v>16</v>
      </c>
      <c r="AL108" s="15" t="s">
        <v>16</v>
      </c>
      <c r="AM108" s="15" t="s">
        <v>16</v>
      </c>
    </row>
    <row r="109" spans="1:39" x14ac:dyDescent="0.3">
      <c r="A109" s="55" t="str">
        <f t="shared" ref="A109:M109" si="220">A108</f>
        <v>cnrm-cm5-aladin63</v>
      </c>
      <c r="B109" s="55" t="str">
        <f t="shared" si="220"/>
        <v>cca</v>
      </c>
      <c r="C109" s="55" t="str">
        <f t="shared" si="220"/>
        <v>8.5</v>
      </c>
      <c r="D109" s="55">
        <f t="shared" si="220"/>
        <v>1895</v>
      </c>
      <c r="E109" s="55">
        <f t="shared" si="220"/>
        <v>14050</v>
      </c>
      <c r="F109" s="55" t="str">
        <f t="shared" si="220"/>
        <v>781_1895</v>
      </c>
      <c r="G109" s="55">
        <f t="shared" si="220"/>
        <v>330562</v>
      </c>
      <c r="H109" s="55" t="str">
        <f t="shared" si="220"/>
        <v>0.1574</v>
      </c>
      <c r="I109" s="55" t="str">
        <f t="shared" si="193"/>
        <v>562_NGC25</v>
      </c>
      <c r="J109" s="55">
        <f t="shared" si="220"/>
        <v>1</v>
      </c>
      <c r="K109" s="55" t="str">
        <f t="shared" si="220"/>
        <v>BT_ci_MF</v>
      </c>
      <c r="L109" s="55">
        <f t="shared" si="220"/>
        <v>2</v>
      </c>
      <c r="M109" s="55" t="str">
        <f t="shared" si="220"/>
        <v>BT</v>
      </c>
      <c r="N109" s="55" t="str">
        <f t="shared" si="200"/>
        <v>h1</v>
      </c>
      <c r="O109" s="55">
        <f t="shared" si="201"/>
        <v>2023</v>
      </c>
      <c r="P109" s="55">
        <f t="shared" si="143"/>
        <v>2024</v>
      </c>
      <c r="Q109" s="55" t="str">
        <f t="shared" si="206"/>
        <v>blé tendre</v>
      </c>
      <c r="R109" s="55" t="str">
        <f t="shared" si="202"/>
        <v>ok</v>
      </c>
      <c r="S109" s="50" t="str">
        <f t="shared" si="141"/>
        <v>781_1895-562_NGC25-1-2-BT-h1</v>
      </c>
      <c r="T109" s="50" t="str">
        <f>CONCATENATE(F109,"-",I109,"-",J109,"-",L109,"-",M109,"-",N109,"-",P109,"-",VLOOKUP(Q109,Liste_plantes!$A$2:$B$7,2,FALSE))</f>
        <v>781_1895-562_NGC25-1-2-BT-h1-2024-BT</v>
      </c>
      <c r="U109" s="86">
        <f t="shared" si="211"/>
        <v>45201</v>
      </c>
      <c r="V109" s="86" t="str">
        <f t="shared" si="144"/>
        <v>15/08/2024</v>
      </c>
      <c r="W109" s="53" t="str">
        <f t="shared" si="207"/>
        <v>OK</v>
      </c>
      <c r="X109" s="28">
        <f>U109-DATE($O109,1,1)+1</f>
        <v>275</v>
      </c>
      <c r="Y109" s="28">
        <f t="shared" si="208"/>
        <v>593</v>
      </c>
      <c r="Z109" s="20" t="str">
        <f t="shared" si="209"/>
        <v>snu_ini.xml</v>
      </c>
      <c r="AA109" s="50" t="str">
        <f t="shared" si="197"/>
        <v>330562_0.1574</v>
      </c>
      <c r="AB109" s="18" t="str">
        <f t="shared" si="218"/>
        <v>14050_h1_sta.xml</v>
      </c>
      <c r="AC109" s="18" t="str">
        <f t="shared" si="204"/>
        <v>14050.2023</v>
      </c>
      <c r="AD109" s="18" t="str">
        <f t="shared" si="162"/>
        <v>14050.2024</v>
      </c>
      <c r="AE109" s="20">
        <f t="shared" si="199"/>
        <v>2</v>
      </c>
      <c r="AF109" s="15">
        <v>1</v>
      </c>
      <c r="AG109" s="3">
        <v>0</v>
      </c>
      <c r="AH109" s="20" t="str">
        <f>VLOOKUP(Q109,Liste_plantes!$A$2:$C$7,3,FALSE)</f>
        <v>wheat_plt.xml</v>
      </c>
      <c r="AI109" s="20" t="str">
        <f>CONCATENATE(J109,"-",L109,"-",VLOOKUP(Q109,Liste_plantes!$A$2:$B$7,2,FALSE),"_tec.xml")</f>
        <v>1-2-BT_tec.xml</v>
      </c>
      <c r="AJ109" s="3" t="s">
        <v>16</v>
      </c>
      <c r="AK109" s="15" t="s">
        <v>16</v>
      </c>
      <c r="AL109" s="15" t="s">
        <v>16</v>
      </c>
      <c r="AM109" s="15" t="s">
        <v>16</v>
      </c>
    </row>
    <row r="110" spans="1:39" x14ac:dyDescent="0.3">
      <c r="A110" s="55" t="str">
        <f t="shared" ref="A110:M110" si="221">A109</f>
        <v>cnrm-cm5-aladin63</v>
      </c>
      <c r="B110" s="55" t="str">
        <f t="shared" si="221"/>
        <v>cca</v>
      </c>
      <c r="C110" s="55" t="str">
        <f t="shared" si="221"/>
        <v>8.5</v>
      </c>
      <c r="D110" s="55">
        <f t="shared" si="221"/>
        <v>1895</v>
      </c>
      <c r="E110" s="55">
        <f t="shared" si="221"/>
        <v>14050</v>
      </c>
      <c r="F110" s="55" t="str">
        <f t="shared" si="221"/>
        <v>781_1895</v>
      </c>
      <c r="G110" s="55">
        <f t="shared" si="221"/>
        <v>330562</v>
      </c>
      <c r="H110" s="55" t="str">
        <f t="shared" si="221"/>
        <v>0.1574</v>
      </c>
      <c r="I110" s="55" t="str">
        <f t="shared" si="193"/>
        <v>562_NGC25</v>
      </c>
      <c r="J110" s="55">
        <f t="shared" si="221"/>
        <v>1</v>
      </c>
      <c r="K110" s="55" t="str">
        <f t="shared" si="221"/>
        <v>BT_ci_MF</v>
      </c>
      <c r="L110" s="55">
        <f t="shared" si="221"/>
        <v>2</v>
      </c>
      <c r="M110" s="55" t="str">
        <f t="shared" si="221"/>
        <v>BT</v>
      </c>
      <c r="N110" s="55" t="str">
        <f t="shared" si="200"/>
        <v>h1</v>
      </c>
      <c r="O110" s="55">
        <f t="shared" si="201"/>
        <v>2024</v>
      </c>
      <c r="P110" s="55">
        <f t="shared" si="143"/>
        <v>2025</v>
      </c>
      <c r="Q110" s="55" t="str">
        <f t="shared" si="206"/>
        <v>ray grass d'Italie</v>
      </c>
      <c r="R110" s="55" t="str">
        <f t="shared" si="202"/>
        <v>ok</v>
      </c>
      <c r="S110" s="50" t="str">
        <f t="shared" si="141"/>
        <v>781_1895-562_NGC25-1-2-BT-h1</v>
      </c>
      <c r="T110" s="50" t="str">
        <f>CONCATENATE(F110,"-",I110,"-",J110,"-",L110,"-",M110,"-",N110,"-",P110,"-",VLOOKUP(Q110,Liste_plantes!$A$2:$B$7,2,FALSE))</f>
        <v>781_1895-562_NGC25-1-2-BT-h1-2025-rgi</v>
      </c>
      <c r="U110" s="86">
        <f t="shared" si="211"/>
        <v>45520</v>
      </c>
      <c r="V110" s="86" t="str">
        <f t="shared" si="144"/>
        <v>08/03/2025</v>
      </c>
      <c r="W110" s="53" t="str">
        <f t="shared" si="207"/>
        <v>OK</v>
      </c>
      <c r="X110" s="28">
        <f t="shared" ref="X110:X134" si="222">U110-DATE($O110,1,1)+1</f>
        <v>229</v>
      </c>
      <c r="Y110" s="28">
        <f t="shared" si="208"/>
        <v>433</v>
      </c>
      <c r="Z110" s="20" t="str">
        <f t="shared" si="209"/>
        <v>snu_ini.xml</v>
      </c>
      <c r="AA110" s="50" t="str">
        <f t="shared" si="197"/>
        <v>330562_0.1574</v>
      </c>
      <c r="AB110" s="18" t="str">
        <f t="shared" si="218"/>
        <v>14050_h1_sta.xml</v>
      </c>
      <c r="AC110" s="18" t="str">
        <f t="shared" si="204"/>
        <v>14050.2024</v>
      </c>
      <c r="AD110" s="18" t="str">
        <f t="shared" si="162"/>
        <v>14050.2025</v>
      </c>
      <c r="AE110" s="20">
        <f t="shared" si="199"/>
        <v>2</v>
      </c>
      <c r="AF110" s="15">
        <v>1</v>
      </c>
      <c r="AG110" s="3">
        <v>0</v>
      </c>
      <c r="AH110" s="20" t="str">
        <f>VLOOKUP(Q110,Liste_plantes!$A$2:$C$7,3,FALSE)</f>
        <v>ItalianRyegrass_CoverCrop_plt.xml</v>
      </c>
      <c r="AI110" s="20" t="str">
        <f>CONCATENATE(J110,"-",L110,"-",VLOOKUP(Q110,Liste_plantes!$A$2:$B$7,2,FALSE),"_tec.xml")</f>
        <v>1-2-rgi_tec.xml</v>
      </c>
      <c r="AJ110" s="3" t="s">
        <v>16</v>
      </c>
      <c r="AK110" s="15" t="s">
        <v>16</v>
      </c>
      <c r="AL110" s="15" t="s">
        <v>16</v>
      </c>
      <c r="AM110" s="15" t="s">
        <v>16</v>
      </c>
    </row>
    <row r="111" spans="1:39" x14ac:dyDescent="0.3">
      <c r="A111" s="55" t="str">
        <f t="shared" ref="A111:M111" si="223">A110</f>
        <v>cnrm-cm5-aladin63</v>
      </c>
      <c r="B111" s="55" t="str">
        <f t="shared" si="223"/>
        <v>cca</v>
      </c>
      <c r="C111" s="55" t="str">
        <f t="shared" si="223"/>
        <v>8.5</v>
      </c>
      <c r="D111" s="55">
        <f t="shared" si="223"/>
        <v>1895</v>
      </c>
      <c r="E111" s="55">
        <f t="shared" si="223"/>
        <v>14050</v>
      </c>
      <c r="F111" s="55" t="str">
        <f t="shared" si="223"/>
        <v>781_1895</v>
      </c>
      <c r="G111" s="55">
        <f t="shared" si="223"/>
        <v>330562</v>
      </c>
      <c r="H111" s="55" t="str">
        <f t="shared" si="223"/>
        <v>0.1574</v>
      </c>
      <c r="I111" s="55" t="str">
        <f t="shared" si="193"/>
        <v>562_NGC25</v>
      </c>
      <c r="J111" s="55">
        <f t="shared" si="223"/>
        <v>1</v>
      </c>
      <c r="K111" s="55" t="str">
        <f t="shared" si="223"/>
        <v>BT_ci_MF</v>
      </c>
      <c r="L111" s="55">
        <f t="shared" si="223"/>
        <v>2</v>
      </c>
      <c r="M111" s="55" t="str">
        <f t="shared" si="223"/>
        <v>BT</v>
      </c>
      <c r="N111" s="55" t="str">
        <f t="shared" si="200"/>
        <v>h1</v>
      </c>
      <c r="O111" s="55">
        <f t="shared" si="201"/>
        <v>2025</v>
      </c>
      <c r="P111" s="55">
        <f t="shared" si="143"/>
        <v>2025</v>
      </c>
      <c r="Q111" s="55" t="str">
        <f t="shared" si="206"/>
        <v>maïs fourrage</v>
      </c>
      <c r="R111" s="55" t="str">
        <f t="shared" si="202"/>
        <v>ok</v>
      </c>
      <c r="S111" s="50" t="str">
        <f t="shared" si="141"/>
        <v>781_1895-562_NGC25-1-2-BT-h1</v>
      </c>
      <c r="T111" s="50" t="str">
        <f>CONCATENATE(F111,"-",I111,"-",J111,"-",L111,"-",M111,"-",N111,"-",P111,"-",VLOOKUP(Q111,Liste_plantes!$A$2:$B$7,2,FALSE))</f>
        <v>781_1895-562_NGC25-1-2-BT-h1-2025-MF</v>
      </c>
      <c r="U111" s="86">
        <f t="shared" si="211"/>
        <v>45725</v>
      </c>
      <c r="V111" s="86" t="str">
        <f t="shared" si="144"/>
        <v>01/10/2025</v>
      </c>
      <c r="W111" s="53" t="str">
        <f t="shared" si="207"/>
        <v>OK</v>
      </c>
      <c r="X111" s="28">
        <f t="shared" si="222"/>
        <v>68</v>
      </c>
      <c r="Y111" s="28">
        <f t="shared" si="208"/>
        <v>274</v>
      </c>
      <c r="Z111" s="20" t="str">
        <f t="shared" si="209"/>
        <v>snu_ini.xml</v>
      </c>
      <c r="AA111" s="50" t="str">
        <f t="shared" si="197"/>
        <v>330562_0.1574</v>
      </c>
      <c r="AB111" s="18" t="str">
        <f t="shared" si="218"/>
        <v>14050_h1_sta.xml</v>
      </c>
      <c r="AC111" s="18" t="str">
        <f t="shared" si="204"/>
        <v>14050.2025</v>
      </c>
      <c r="AD111" s="18" t="str">
        <f t="shared" si="162"/>
        <v>14050.2025</v>
      </c>
      <c r="AE111" s="20">
        <f t="shared" si="199"/>
        <v>1</v>
      </c>
      <c r="AF111" s="15">
        <v>1</v>
      </c>
      <c r="AG111" s="3">
        <v>0</v>
      </c>
      <c r="AH111" s="20" t="str">
        <f>VLOOKUP(Q111,Liste_plantes!$A$2:$C$7,3,FALSE)</f>
        <v>corn_plt.xml</v>
      </c>
      <c r="AI111" s="20" t="str">
        <f>CONCATENATE(J111,"-",L111,"-",VLOOKUP(Q111,Liste_plantes!$A$2:$B$7,2,FALSE),"_tec.xml")</f>
        <v>1-2-MF_tec.xml</v>
      </c>
      <c r="AJ111" s="3" t="s">
        <v>16</v>
      </c>
      <c r="AK111" s="15" t="s">
        <v>16</v>
      </c>
      <c r="AL111" s="15" t="s">
        <v>16</v>
      </c>
      <c r="AM111" s="15" t="s">
        <v>16</v>
      </c>
    </row>
    <row r="112" spans="1:39" x14ac:dyDescent="0.3">
      <c r="A112" s="55" t="str">
        <f t="shared" ref="A112:M112" si="224">A111</f>
        <v>cnrm-cm5-aladin63</v>
      </c>
      <c r="B112" s="55" t="str">
        <f t="shared" si="224"/>
        <v>cca</v>
      </c>
      <c r="C112" s="55" t="str">
        <f t="shared" si="224"/>
        <v>8.5</v>
      </c>
      <c r="D112" s="55">
        <f t="shared" si="224"/>
        <v>1895</v>
      </c>
      <c r="E112" s="55">
        <f t="shared" si="224"/>
        <v>14050</v>
      </c>
      <c r="F112" s="55" t="str">
        <f t="shared" si="224"/>
        <v>781_1895</v>
      </c>
      <c r="G112" s="55">
        <f t="shared" si="224"/>
        <v>330562</v>
      </c>
      <c r="H112" s="55" t="str">
        <f t="shared" si="224"/>
        <v>0.1574</v>
      </c>
      <c r="I112" s="55" t="str">
        <f t="shared" si="193"/>
        <v>562_NGC25</v>
      </c>
      <c r="J112" s="55">
        <f t="shared" si="224"/>
        <v>1</v>
      </c>
      <c r="K112" s="55" t="str">
        <f t="shared" si="224"/>
        <v>BT_ci_MF</v>
      </c>
      <c r="L112" s="55">
        <f t="shared" si="224"/>
        <v>2</v>
      </c>
      <c r="M112" s="55" t="str">
        <f t="shared" si="224"/>
        <v>BT</v>
      </c>
      <c r="N112" s="55" t="str">
        <f t="shared" si="200"/>
        <v>h1</v>
      </c>
      <c r="O112" s="55">
        <f t="shared" si="201"/>
        <v>2025</v>
      </c>
      <c r="P112" s="55">
        <f t="shared" si="143"/>
        <v>2026</v>
      </c>
      <c r="Q112" s="55" t="str">
        <f t="shared" si="206"/>
        <v>blé tendre</v>
      </c>
      <c r="R112" s="55" t="str">
        <f t="shared" si="202"/>
        <v>ok</v>
      </c>
      <c r="S112" s="50" t="str">
        <f t="shared" si="141"/>
        <v>781_1895-562_NGC25-1-2-BT-h1</v>
      </c>
      <c r="T112" s="50" t="str">
        <f>CONCATENATE(F112,"-",I112,"-",J112,"-",L112,"-",M112,"-",N112,"-",P112,"-",VLOOKUP(Q112,Liste_plantes!$A$2:$B$7,2,FALSE))</f>
        <v>781_1895-562_NGC25-1-2-BT-h1-2026-BT</v>
      </c>
      <c r="U112" s="86">
        <f t="shared" si="211"/>
        <v>45932</v>
      </c>
      <c r="V112" s="86" t="str">
        <f t="shared" si="144"/>
        <v>15/08/2026</v>
      </c>
      <c r="W112" s="53" t="str">
        <f t="shared" si="207"/>
        <v>OK</v>
      </c>
      <c r="X112" s="28">
        <f t="shared" si="222"/>
        <v>275</v>
      </c>
      <c r="Y112" s="28">
        <f t="shared" si="208"/>
        <v>592</v>
      </c>
      <c r="Z112" s="20" t="str">
        <f t="shared" si="209"/>
        <v>snu_ini.xml</v>
      </c>
      <c r="AA112" s="50" t="str">
        <f t="shared" si="197"/>
        <v>330562_0.1574</v>
      </c>
      <c r="AB112" s="18" t="str">
        <f t="shared" si="218"/>
        <v>14050_h1_sta.xml</v>
      </c>
      <c r="AC112" s="18" t="str">
        <f t="shared" si="204"/>
        <v>14050.2025</v>
      </c>
      <c r="AD112" s="18" t="str">
        <f t="shared" si="162"/>
        <v>14050.2026</v>
      </c>
      <c r="AE112" s="20">
        <f t="shared" si="199"/>
        <v>2</v>
      </c>
      <c r="AF112" s="15">
        <v>1</v>
      </c>
      <c r="AG112" s="3">
        <v>0</v>
      </c>
      <c r="AH112" s="20" t="str">
        <f>VLOOKUP(Q112,Liste_plantes!$A$2:$C$7,3,FALSE)</f>
        <v>wheat_plt.xml</v>
      </c>
      <c r="AI112" s="20" t="str">
        <f>CONCATENATE(J112,"-",L112,"-",VLOOKUP(Q112,Liste_plantes!$A$2:$B$7,2,FALSE),"_tec.xml")</f>
        <v>1-2-BT_tec.xml</v>
      </c>
      <c r="AJ112" s="3" t="s">
        <v>16</v>
      </c>
      <c r="AK112" s="15" t="s">
        <v>16</v>
      </c>
      <c r="AL112" s="15" t="s">
        <v>16</v>
      </c>
      <c r="AM112" s="15" t="s">
        <v>16</v>
      </c>
    </row>
    <row r="113" spans="1:39" x14ac:dyDescent="0.3">
      <c r="A113" s="55" t="str">
        <f t="shared" ref="A113:M113" si="225">A112</f>
        <v>cnrm-cm5-aladin63</v>
      </c>
      <c r="B113" s="55" t="str">
        <f t="shared" si="225"/>
        <v>cca</v>
      </c>
      <c r="C113" s="55" t="str">
        <f t="shared" si="225"/>
        <v>8.5</v>
      </c>
      <c r="D113" s="55">
        <f t="shared" si="225"/>
        <v>1895</v>
      </c>
      <c r="E113" s="55">
        <f t="shared" si="225"/>
        <v>14050</v>
      </c>
      <c r="F113" s="55" t="str">
        <f t="shared" si="225"/>
        <v>781_1895</v>
      </c>
      <c r="G113" s="55">
        <f t="shared" si="225"/>
        <v>330562</v>
      </c>
      <c r="H113" s="55" t="str">
        <f t="shared" si="225"/>
        <v>0.1574</v>
      </c>
      <c r="I113" s="55" t="str">
        <f t="shared" si="193"/>
        <v>562_NGC25</v>
      </c>
      <c r="J113" s="55">
        <f t="shared" si="225"/>
        <v>1</v>
      </c>
      <c r="K113" s="55" t="str">
        <f t="shared" si="225"/>
        <v>BT_ci_MF</v>
      </c>
      <c r="L113" s="55">
        <f t="shared" si="225"/>
        <v>2</v>
      </c>
      <c r="M113" s="55" t="str">
        <f t="shared" si="225"/>
        <v>BT</v>
      </c>
      <c r="N113" s="55" t="str">
        <f t="shared" si="200"/>
        <v>h1</v>
      </c>
      <c r="O113" s="55">
        <f t="shared" si="201"/>
        <v>2026</v>
      </c>
      <c r="P113" s="55">
        <f t="shared" si="143"/>
        <v>2027</v>
      </c>
      <c r="Q113" s="55" t="str">
        <f t="shared" si="206"/>
        <v>ray grass d'Italie</v>
      </c>
      <c r="R113" s="55" t="str">
        <f t="shared" si="202"/>
        <v>ok</v>
      </c>
      <c r="S113" s="50" t="str">
        <f t="shared" si="141"/>
        <v>781_1895-562_NGC25-1-2-BT-h1</v>
      </c>
      <c r="T113" s="50" t="str">
        <f>CONCATENATE(F113,"-",I113,"-",J113,"-",L113,"-",M113,"-",N113,"-",P113,"-",VLOOKUP(Q113,Liste_plantes!$A$2:$B$7,2,FALSE))</f>
        <v>781_1895-562_NGC25-1-2-BT-h1-2027-rgi</v>
      </c>
      <c r="U113" s="86">
        <f t="shared" si="211"/>
        <v>46250</v>
      </c>
      <c r="V113" s="86" t="str">
        <f t="shared" si="144"/>
        <v>08/03/2027</v>
      </c>
      <c r="W113" s="53" t="str">
        <f t="shared" si="207"/>
        <v>OK</v>
      </c>
      <c r="X113" s="28">
        <f t="shared" si="222"/>
        <v>228</v>
      </c>
      <c r="Y113" s="28">
        <f t="shared" si="208"/>
        <v>432</v>
      </c>
      <c r="Z113" s="20" t="str">
        <f t="shared" si="209"/>
        <v>snu_ini.xml</v>
      </c>
      <c r="AA113" s="50" t="str">
        <f t="shared" si="197"/>
        <v>330562_0.1574</v>
      </c>
      <c r="AB113" s="18" t="str">
        <f t="shared" si="218"/>
        <v>14050_h1_sta.xml</v>
      </c>
      <c r="AC113" s="18" t="str">
        <f t="shared" si="204"/>
        <v>14050.2026</v>
      </c>
      <c r="AD113" s="18" t="str">
        <f t="shared" si="162"/>
        <v>14050.2027</v>
      </c>
      <c r="AE113" s="20">
        <f t="shared" si="199"/>
        <v>2</v>
      </c>
      <c r="AF113" s="15">
        <v>1</v>
      </c>
      <c r="AG113" s="3">
        <v>0</v>
      </c>
      <c r="AH113" s="20" t="str">
        <f>VLOOKUP(Q113,Liste_plantes!$A$2:$C$7,3,FALSE)</f>
        <v>ItalianRyegrass_CoverCrop_plt.xml</v>
      </c>
      <c r="AI113" s="20" t="str">
        <f>CONCATENATE(J113,"-",L113,"-",VLOOKUP(Q113,Liste_plantes!$A$2:$B$7,2,FALSE),"_tec.xml")</f>
        <v>1-2-rgi_tec.xml</v>
      </c>
      <c r="AJ113" s="3" t="s">
        <v>16</v>
      </c>
      <c r="AK113" s="15" t="s">
        <v>16</v>
      </c>
      <c r="AL113" s="15" t="s">
        <v>16</v>
      </c>
      <c r="AM113" s="15" t="s">
        <v>16</v>
      </c>
    </row>
    <row r="114" spans="1:39" x14ac:dyDescent="0.3">
      <c r="A114" s="55" t="str">
        <f t="shared" ref="A114:M114" si="226">A113</f>
        <v>cnrm-cm5-aladin63</v>
      </c>
      <c r="B114" s="55" t="str">
        <f t="shared" si="226"/>
        <v>cca</v>
      </c>
      <c r="C114" s="55" t="str">
        <f t="shared" si="226"/>
        <v>8.5</v>
      </c>
      <c r="D114" s="55">
        <f t="shared" si="226"/>
        <v>1895</v>
      </c>
      <c r="E114" s="55">
        <f t="shared" si="226"/>
        <v>14050</v>
      </c>
      <c r="F114" s="55" t="str">
        <f t="shared" si="226"/>
        <v>781_1895</v>
      </c>
      <c r="G114" s="55">
        <f t="shared" si="226"/>
        <v>330562</v>
      </c>
      <c r="H114" s="55" t="str">
        <f t="shared" si="226"/>
        <v>0.1574</v>
      </c>
      <c r="I114" s="55" t="str">
        <f t="shared" si="193"/>
        <v>562_NGC25</v>
      </c>
      <c r="J114" s="55">
        <f t="shared" si="226"/>
        <v>1</v>
      </c>
      <c r="K114" s="55" t="str">
        <f t="shared" si="226"/>
        <v>BT_ci_MF</v>
      </c>
      <c r="L114" s="55">
        <f t="shared" si="226"/>
        <v>2</v>
      </c>
      <c r="M114" s="55" t="str">
        <f t="shared" si="226"/>
        <v>BT</v>
      </c>
      <c r="N114" s="55" t="str">
        <f t="shared" si="200"/>
        <v>h1</v>
      </c>
      <c r="O114" s="55">
        <f t="shared" si="201"/>
        <v>2027</v>
      </c>
      <c r="P114" s="55">
        <f t="shared" si="143"/>
        <v>2027</v>
      </c>
      <c r="Q114" s="55" t="str">
        <f t="shared" si="206"/>
        <v>maïs fourrage</v>
      </c>
      <c r="R114" s="55" t="str">
        <f t="shared" si="202"/>
        <v>ok</v>
      </c>
      <c r="S114" s="50" t="str">
        <f t="shared" si="141"/>
        <v>781_1895-562_NGC25-1-2-BT-h1</v>
      </c>
      <c r="T114" s="50" t="str">
        <f>CONCATENATE(F114,"-",I114,"-",J114,"-",L114,"-",M114,"-",N114,"-",P114,"-",VLOOKUP(Q114,Liste_plantes!$A$2:$B$7,2,FALSE))</f>
        <v>781_1895-562_NGC25-1-2-BT-h1-2027-MF</v>
      </c>
      <c r="U114" s="86">
        <f t="shared" si="211"/>
        <v>46455</v>
      </c>
      <c r="V114" s="86" t="str">
        <f t="shared" si="144"/>
        <v>01/10/2027</v>
      </c>
      <c r="W114" s="53" t="str">
        <f t="shared" si="207"/>
        <v>OK</v>
      </c>
      <c r="X114" s="28">
        <f t="shared" si="222"/>
        <v>68</v>
      </c>
      <c r="Y114" s="28">
        <f t="shared" si="208"/>
        <v>274</v>
      </c>
      <c r="Z114" s="20" t="str">
        <f t="shared" si="209"/>
        <v>snu_ini.xml</v>
      </c>
      <c r="AA114" s="50" t="str">
        <f t="shared" si="197"/>
        <v>330562_0.1574</v>
      </c>
      <c r="AB114" s="18" t="str">
        <f t="shared" si="218"/>
        <v>14050_h1_sta.xml</v>
      </c>
      <c r="AC114" s="18" t="str">
        <f t="shared" si="204"/>
        <v>14050.2027</v>
      </c>
      <c r="AD114" s="18" t="str">
        <f t="shared" si="162"/>
        <v>14050.2027</v>
      </c>
      <c r="AE114" s="20">
        <f t="shared" si="199"/>
        <v>1</v>
      </c>
      <c r="AF114" s="15">
        <v>1</v>
      </c>
      <c r="AG114" s="3">
        <v>0</v>
      </c>
      <c r="AH114" s="20" t="str">
        <f>VLOOKUP(Q114,Liste_plantes!$A$2:$C$7,3,FALSE)</f>
        <v>corn_plt.xml</v>
      </c>
      <c r="AI114" s="20" t="str">
        <f>CONCATENATE(J114,"-",L114,"-",VLOOKUP(Q114,Liste_plantes!$A$2:$B$7,2,FALSE),"_tec.xml")</f>
        <v>1-2-MF_tec.xml</v>
      </c>
      <c r="AJ114" s="3" t="s">
        <v>16</v>
      </c>
      <c r="AK114" s="15" t="s">
        <v>16</v>
      </c>
      <c r="AL114" s="15" t="s">
        <v>16</v>
      </c>
      <c r="AM114" s="15" t="s">
        <v>16</v>
      </c>
    </row>
    <row r="115" spans="1:39" x14ac:dyDescent="0.3">
      <c r="A115" s="55" t="str">
        <f t="shared" ref="A115:M115" si="227">A114</f>
        <v>cnrm-cm5-aladin63</v>
      </c>
      <c r="B115" s="55" t="str">
        <f t="shared" si="227"/>
        <v>cca</v>
      </c>
      <c r="C115" s="55" t="str">
        <f t="shared" si="227"/>
        <v>8.5</v>
      </c>
      <c r="D115" s="55">
        <f t="shared" si="227"/>
        <v>1895</v>
      </c>
      <c r="E115" s="55">
        <f t="shared" si="227"/>
        <v>14050</v>
      </c>
      <c r="F115" s="55" t="str">
        <f t="shared" si="227"/>
        <v>781_1895</v>
      </c>
      <c r="G115" s="55">
        <f t="shared" si="227"/>
        <v>330562</v>
      </c>
      <c r="H115" s="55" t="str">
        <f t="shared" si="227"/>
        <v>0.1574</v>
      </c>
      <c r="I115" s="55" t="str">
        <f t="shared" si="193"/>
        <v>562_NGC25</v>
      </c>
      <c r="J115" s="55">
        <f t="shared" si="227"/>
        <v>1</v>
      </c>
      <c r="K115" s="55" t="str">
        <f t="shared" si="227"/>
        <v>BT_ci_MF</v>
      </c>
      <c r="L115" s="55">
        <f t="shared" si="227"/>
        <v>2</v>
      </c>
      <c r="M115" s="55" t="str">
        <f t="shared" si="227"/>
        <v>BT</v>
      </c>
      <c r="N115" s="55" t="str">
        <f t="shared" si="200"/>
        <v>h1</v>
      </c>
      <c r="O115" s="55">
        <f t="shared" si="201"/>
        <v>2027</v>
      </c>
      <c r="P115" s="55">
        <f t="shared" si="143"/>
        <v>2028</v>
      </c>
      <c r="Q115" s="55" t="str">
        <f t="shared" si="206"/>
        <v>blé tendre</v>
      </c>
      <c r="R115" s="55" t="str">
        <f t="shared" si="202"/>
        <v>ok</v>
      </c>
      <c r="S115" s="50" t="str">
        <f t="shared" si="141"/>
        <v>781_1895-562_NGC25-1-2-BT-h1</v>
      </c>
      <c r="T115" s="50" t="str">
        <f>CONCATENATE(F115,"-",I115,"-",J115,"-",L115,"-",M115,"-",N115,"-",P115,"-",VLOOKUP(Q115,Liste_plantes!$A$2:$B$7,2,FALSE))</f>
        <v>781_1895-562_NGC25-1-2-BT-h1-2028-BT</v>
      </c>
      <c r="U115" s="86">
        <f t="shared" si="211"/>
        <v>46662</v>
      </c>
      <c r="V115" s="86" t="str">
        <f t="shared" si="144"/>
        <v>15/08/2028</v>
      </c>
      <c r="W115" s="53" t="str">
        <f t="shared" si="207"/>
        <v>OK</v>
      </c>
      <c r="X115" s="28">
        <f t="shared" si="222"/>
        <v>275</v>
      </c>
      <c r="Y115" s="28">
        <f t="shared" si="208"/>
        <v>593</v>
      </c>
      <c r="Z115" s="20" t="str">
        <f t="shared" si="209"/>
        <v>snu_ini.xml</v>
      </c>
      <c r="AA115" s="50" t="str">
        <f t="shared" si="197"/>
        <v>330562_0.1574</v>
      </c>
      <c r="AB115" s="18" t="str">
        <f t="shared" si="218"/>
        <v>14050_h1_sta.xml</v>
      </c>
      <c r="AC115" s="18" t="str">
        <f t="shared" si="204"/>
        <v>14050.2027</v>
      </c>
      <c r="AD115" s="18" t="str">
        <f t="shared" si="162"/>
        <v>14050.2028</v>
      </c>
      <c r="AE115" s="20">
        <f t="shared" si="199"/>
        <v>2</v>
      </c>
      <c r="AF115" s="15">
        <v>1</v>
      </c>
      <c r="AG115" s="3">
        <v>0</v>
      </c>
      <c r="AH115" s="20" t="str">
        <f>VLOOKUP(Q115,Liste_plantes!$A$2:$C$7,3,FALSE)</f>
        <v>wheat_plt.xml</v>
      </c>
      <c r="AI115" s="20" t="str">
        <f>CONCATENATE(J115,"-",L115,"-",VLOOKUP(Q115,Liste_plantes!$A$2:$B$7,2,FALSE),"_tec.xml")</f>
        <v>1-2-BT_tec.xml</v>
      </c>
      <c r="AJ115" s="3" t="s">
        <v>16</v>
      </c>
      <c r="AK115" s="15" t="s">
        <v>16</v>
      </c>
      <c r="AL115" s="15" t="s">
        <v>16</v>
      </c>
      <c r="AM115" s="15" t="s">
        <v>16</v>
      </c>
    </row>
    <row r="116" spans="1:39" x14ac:dyDescent="0.3">
      <c r="A116" s="55" t="str">
        <f t="shared" ref="A116:N131" si="228">A115</f>
        <v>cnrm-cm5-aladin63</v>
      </c>
      <c r="B116" s="55" t="str">
        <f t="shared" si="228"/>
        <v>cca</v>
      </c>
      <c r="C116" s="55" t="str">
        <f t="shared" si="228"/>
        <v>8.5</v>
      </c>
      <c r="D116" s="55">
        <f t="shared" si="228"/>
        <v>1895</v>
      </c>
      <c r="E116" s="55">
        <f t="shared" si="228"/>
        <v>14050</v>
      </c>
      <c r="F116" s="55" t="str">
        <f t="shared" si="228"/>
        <v>781_1895</v>
      </c>
      <c r="G116" s="55">
        <f t="shared" si="228"/>
        <v>330562</v>
      </c>
      <c r="H116" s="55" t="str">
        <f t="shared" si="228"/>
        <v>0.1574</v>
      </c>
      <c r="I116" s="55" t="str">
        <f t="shared" si="193"/>
        <v>562_NGC25</v>
      </c>
      <c r="J116" s="55">
        <f t="shared" si="228"/>
        <v>1</v>
      </c>
      <c r="K116" s="55" t="str">
        <f t="shared" si="228"/>
        <v>BT_ci_MF</v>
      </c>
      <c r="L116" s="55">
        <f t="shared" si="228"/>
        <v>2</v>
      </c>
      <c r="M116" s="55" t="str">
        <f t="shared" si="228"/>
        <v>BT</v>
      </c>
      <c r="N116" s="55" t="str">
        <f t="shared" si="200"/>
        <v>h1</v>
      </c>
      <c r="O116" s="55">
        <f t="shared" si="201"/>
        <v>2028</v>
      </c>
      <c r="P116" s="55">
        <f t="shared" si="143"/>
        <v>2029</v>
      </c>
      <c r="Q116" s="55" t="str">
        <f t="shared" si="206"/>
        <v>ray grass d'Italie</v>
      </c>
      <c r="R116" s="55" t="str">
        <f t="shared" si="202"/>
        <v>ok</v>
      </c>
      <c r="S116" s="50" t="str">
        <f t="shared" si="141"/>
        <v>781_1895-562_NGC25-1-2-BT-h1</v>
      </c>
      <c r="T116" s="50" t="str">
        <f>CONCATENATE(F116,"-",I116,"-",J116,"-",L116,"-",M116,"-",N116,"-",P116,"-",VLOOKUP(Q116,Liste_plantes!$A$2:$B$7,2,FALSE))</f>
        <v>781_1895-562_NGC25-1-2-BT-h1-2029-rgi</v>
      </c>
      <c r="U116" s="86">
        <f t="shared" si="211"/>
        <v>46981</v>
      </c>
      <c r="V116" s="86" t="str">
        <f t="shared" si="144"/>
        <v>08/03/2029</v>
      </c>
      <c r="W116" s="53" t="str">
        <f t="shared" si="207"/>
        <v>OK</v>
      </c>
      <c r="X116" s="28">
        <f t="shared" si="222"/>
        <v>229</v>
      </c>
      <c r="Y116" s="28">
        <f t="shared" si="208"/>
        <v>433</v>
      </c>
      <c r="Z116" s="20" t="str">
        <f t="shared" si="209"/>
        <v>snu_ini.xml</v>
      </c>
      <c r="AA116" s="50" t="str">
        <f t="shared" si="197"/>
        <v>330562_0.1574</v>
      </c>
      <c r="AB116" s="18" t="str">
        <f t="shared" si="218"/>
        <v>14050_h1_sta.xml</v>
      </c>
      <c r="AC116" s="18" t="str">
        <f t="shared" si="204"/>
        <v>14050.2028</v>
      </c>
      <c r="AD116" s="18" t="str">
        <f t="shared" si="162"/>
        <v>14050.2029</v>
      </c>
      <c r="AE116" s="20">
        <f t="shared" si="199"/>
        <v>2</v>
      </c>
      <c r="AF116" s="15">
        <v>1</v>
      </c>
      <c r="AG116" s="3">
        <v>0</v>
      </c>
      <c r="AH116" s="20" t="str">
        <f>VLOOKUP(Q116,Liste_plantes!$A$2:$C$7,3,FALSE)</f>
        <v>ItalianRyegrass_CoverCrop_plt.xml</v>
      </c>
      <c r="AI116" s="20" t="str">
        <f>CONCATENATE(J116,"-",L116,"-",VLOOKUP(Q116,Liste_plantes!$A$2:$B$7,2,FALSE),"_tec.xml")</f>
        <v>1-2-rgi_tec.xml</v>
      </c>
      <c r="AJ116" s="3" t="s">
        <v>16</v>
      </c>
      <c r="AK116" s="15" t="s">
        <v>16</v>
      </c>
      <c r="AL116" s="15" t="s">
        <v>16</v>
      </c>
      <c r="AM116" s="15" t="s">
        <v>16</v>
      </c>
    </row>
    <row r="117" spans="1:39" x14ac:dyDescent="0.3">
      <c r="A117" s="55" t="str">
        <f t="shared" si="228"/>
        <v>cnrm-cm5-aladin63</v>
      </c>
      <c r="B117" s="55" t="str">
        <f t="shared" si="228"/>
        <v>cca</v>
      </c>
      <c r="C117" s="55" t="str">
        <f t="shared" si="228"/>
        <v>8.5</v>
      </c>
      <c r="D117" s="55">
        <f t="shared" si="228"/>
        <v>1895</v>
      </c>
      <c r="E117" s="55">
        <f t="shared" si="228"/>
        <v>14050</v>
      </c>
      <c r="F117" s="55" t="str">
        <f t="shared" si="228"/>
        <v>781_1895</v>
      </c>
      <c r="G117" s="55">
        <f t="shared" si="228"/>
        <v>330562</v>
      </c>
      <c r="H117" s="55" t="str">
        <f t="shared" si="228"/>
        <v>0.1574</v>
      </c>
      <c r="I117" s="55" t="str">
        <f t="shared" si="193"/>
        <v>562_NGC25</v>
      </c>
      <c r="J117" s="55">
        <f t="shared" si="228"/>
        <v>1</v>
      </c>
      <c r="K117" s="55" t="str">
        <f t="shared" si="228"/>
        <v>BT_ci_MF</v>
      </c>
      <c r="L117" s="55">
        <f t="shared" si="228"/>
        <v>2</v>
      </c>
      <c r="M117" s="55" t="str">
        <f t="shared" si="228"/>
        <v>BT</v>
      </c>
      <c r="N117" s="55" t="str">
        <f t="shared" si="200"/>
        <v>h1</v>
      </c>
      <c r="O117" s="55">
        <f t="shared" si="201"/>
        <v>2029</v>
      </c>
      <c r="P117" s="55">
        <f t="shared" si="143"/>
        <v>2029</v>
      </c>
      <c r="Q117" s="55" t="str">
        <f t="shared" si="206"/>
        <v>maïs fourrage</v>
      </c>
      <c r="R117" s="55" t="str">
        <f t="shared" si="202"/>
        <v>ok</v>
      </c>
      <c r="S117" s="50" t="str">
        <f t="shared" si="141"/>
        <v>781_1895-562_NGC25-1-2-BT-h1</v>
      </c>
      <c r="T117" s="50" t="str">
        <f>CONCATENATE(F117,"-",I117,"-",J117,"-",L117,"-",M117,"-",N117,"-",P117,"-",VLOOKUP(Q117,Liste_plantes!$A$2:$B$7,2,FALSE))</f>
        <v>781_1895-562_NGC25-1-2-BT-h1-2029-MF</v>
      </c>
      <c r="U117" s="86">
        <f t="shared" si="211"/>
        <v>47186</v>
      </c>
      <c r="V117" s="86" t="str">
        <f t="shared" si="144"/>
        <v>01/10/2029</v>
      </c>
      <c r="W117" s="53" t="str">
        <f t="shared" si="207"/>
        <v>OK</v>
      </c>
      <c r="X117" s="28">
        <f t="shared" si="222"/>
        <v>68</v>
      </c>
      <c r="Y117" s="28">
        <f t="shared" si="208"/>
        <v>274</v>
      </c>
      <c r="Z117" s="20" t="str">
        <f t="shared" si="209"/>
        <v>snu_ini.xml</v>
      </c>
      <c r="AA117" s="50" t="str">
        <f t="shared" si="197"/>
        <v>330562_0.1574</v>
      </c>
      <c r="AB117" s="18" t="str">
        <f t="shared" si="218"/>
        <v>14050_h1_sta.xml</v>
      </c>
      <c r="AC117" s="18" t="str">
        <f t="shared" si="204"/>
        <v>14050.2029</v>
      </c>
      <c r="AD117" s="18" t="str">
        <f t="shared" ref="AD117:AD149" si="229">CONCATENATE($E117,".",YEAR(V117))</f>
        <v>14050.2029</v>
      </c>
      <c r="AE117" s="20">
        <f t="shared" si="199"/>
        <v>1</v>
      </c>
      <c r="AF117" s="15">
        <v>1</v>
      </c>
      <c r="AG117" s="3">
        <v>0</v>
      </c>
      <c r="AH117" s="20" t="str">
        <f>VLOOKUP(Q117,Liste_plantes!$A$2:$C$7,3,FALSE)</f>
        <v>corn_plt.xml</v>
      </c>
      <c r="AI117" s="20" t="str">
        <f>CONCATENATE(J117,"-",L117,"-",VLOOKUP(Q117,Liste_plantes!$A$2:$B$7,2,FALSE),"_tec.xml")</f>
        <v>1-2-MF_tec.xml</v>
      </c>
      <c r="AJ117" s="3" t="s">
        <v>16</v>
      </c>
      <c r="AK117" s="15" t="s">
        <v>16</v>
      </c>
      <c r="AL117" s="15" t="s">
        <v>16</v>
      </c>
      <c r="AM117" s="15" t="s">
        <v>16</v>
      </c>
    </row>
    <row r="118" spans="1:39" x14ac:dyDescent="0.3">
      <c r="A118" s="55" t="str">
        <f t="shared" si="228"/>
        <v>cnrm-cm5-aladin63</v>
      </c>
      <c r="B118" s="55" t="str">
        <f t="shared" si="228"/>
        <v>cca</v>
      </c>
      <c r="C118" s="55" t="str">
        <f t="shared" si="228"/>
        <v>8.5</v>
      </c>
      <c r="D118" s="55">
        <f t="shared" si="228"/>
        <v>1895</v>
      </c>
      <c r="E118" s="55">
        <f t="shared" si="228"/>
        <v>14050</v>
      </c>
      <c r="F118" s="55" t="str">
        <f t="shared" si="228"/>
        <v>781_1895</v>
      </c>
      <c r="G118" s="55">
        <f t="shared" si="228"/>
        <v>330562</v>
      </c>
      <c r="H118" s="55" t="str">
        <f t="shared" si="228"/>
        <v>0.1574</v>
      </c>
      <c r="I118" s="55" t="str">
        <f t="shared" si="193"/>
        <v>562_NGC25</v>
      </c>
      <c r="J118" s="55">
        <f t="shared" si="228"/>
        <v>1</v>
      </c>
      <c r="K118" s="55" t="str">
        <f t="shared" si="228"/>
        <v>BT_ci_MF</v>
      </c>
      <c r="L118" s="55">
        <f t="shared" si="228"/>
        <v>2</v>
      </c>
      <c r="M118" s="55" t="str">
        <f t="shared" si="228"/>
        <v>BT</v>
      </c>
      <c r="N118" s="55" t="str">
        <f t="shared" si="228"/>
        <v>h1</v>
      </c>
      <c r="O118" s="55">
        <f t="shared" si="201"/>
        <v>2029</v>
      </c>
      <c r="P118" s="55">
        <f t="shared" si="143"/>
        <v>2030</v>
      </c>
      <c r="Q118" s="55" t="str">
        <f t="shared" si="206"/>
        <v>blé tendre</v>
      </c>
      <c r="R118" s="55" t="str">
        <f t="shared" si="202"/>
        <v>ok</v>
      </c>
      <c r="S118" s="50" t="str">
        <f t="shared" si="141"/>
        <v>781_1895-562_NGC25-1-2-BT-h1</v>
      </c>
      <c r="T118" s="50" t="str">
        <f>CONCATENATE(F118,"-",I118,"-",J118,"-",L118,"-",M118,"-",N118,"-",P118,"-",VLOOKUP(Q118,Liste_plantes!$A$2:$B$7,2,FALSE))</f>
        <v>781_1895-562_NGC25-1-2-BT-h1-2030-BT</v>
      </c>
      <c r="U118" s="86">
        <f t="shared" si="211"/>
        <v>47393</v>
      </c>
      <c r="V118" s="86" t="str">
        <f t="shared" si="144"/>
        <v>15/08/2030</v>
      </c>
      <c r="W118" s="53" t="str">
        <f t="shared" si="207"/>
        <v>OK</v>
      </c>
      <c r="X118" s="28">
        <f t="shared" si="222"/>
        <v>275</v>
      </c>
      <c r="Y118" s="28">
        <f t="shared" si="208"/>
        <v>592</v>
      </c>
      <c r="Z118" s="20" t="str">
        <f t="shared" si="209"/>
        <v>snu_ini.xml</v>
      </c>
      <c r="AA118" s="50" t="str">
        <f t="shared" si="197"/>
        <v>330562_0.1574</v>
      </c>
      <c r="AB118" s="18" t="str">
        <f t="shared" si="218"/>
        <v>14050_h1_sta.xml</v>
      </c>
      <c r="AC118" s="18" t="str">
        <f t="shared" si="204"/>
        <v>14050.2029</v>
      </c>
      <c r="AD118" s="18" t="str">
        <f t="shared" si="229"/>
        <v>14050.2030</v>
      </c>
      <c r="AE118" s="20">
        <f t="shared" si="199"/>
        <v>2</v>
      </c>
      <c r="AF118" s="15">
        <v>1</v>
      </c>
      <c r="AG118" s="3">
        <v>0</v>
      </c>
      <c r="AH118" s="20" t="str">
        <f>VLOOKUP(Q118,Liste_plantes!$A$2:$C$7,3,FALSE)</f>
        <v>wheat_plt.xml</v>
      </c>
      <c r="AI118" s="20" t="str">
        <f>CONCATENATE(J118,"-",L118,"-",VLOOKUP(Q118,Liste_plantes!$A$2:$B$7,2,FALSE),"_tec.xml")</f>
        <v>1-2-BT_tec.xml</v>
      </c>
      <c r="AJ118" s="3" t="s">
        <v>16</v>
      </c>
      <c r="AK118" s="15" t="s">
        <v>16</v>
      </c>
      <c r="AL118" s="15" t="s">
        <v>16</v>
      </c>
      <c r="AM118" s="15" t="s">
        <v>16</v>
      </c>
    </row>
    <row r="119" spans="1:39" x14ac:dyDescent="0.3">
      <c r="A119" s="55" t="str">
        <f t="shared" si="228"/>
        <v>cnrm-cm5-aladin63</v>
      </c>
      <c r="B119" s="55" t="str">
        <f t="shared" si="228"/>
        <v>cca</v>
      </c>
      <c r="C119" s="55" t="str">
        <f t="shared" si="228"/>
        <v>8.5</v>
      </c>
      <c r="D119" s="55">
        <f t="shared" si="228"/>
        <v>1895</v>
      </c>
      <c r="E119" s="55">
        <f t="shared" si="228"/>
        <v>14050</v>
      </c>
      <c r="F119" s="55" t="str">
        <f t="shared" si="228"/>
        <v>781_1895</v>
      </c>
      <c r="G119" s="55">
        <f t="shared" si="228"/>
        <v>330562</v>
      </c>
      <c r="H119" s="55" t="str">
        <f t="shared" si="228"/>
        <v>0.1574</v>
      </c>
      <c r="I119" s="55" t="str">
        <f t="shared" si="193"/>
        <v>562_NGC25</v>
      </c>
      <c r="J119" s="55">
        <f t="shared" si="228"/>
        <v>1</v>
      </c>
      <c r="K119" s="55" t="str">
        <f t="shared" si="228"/>
        <v>BT_ci_MF</v>
      </c>
      <c r="L119" s="55">
        <f t="shared" si="228"/>
        <v>2</v>
      </c>
      <c r="M119" s="55" t="str">
        <f t="shared" si="228"/>
        <v>BT</v>
      </c>
      <c r="N119" s="55" t="str">
        <f t="shared" si="228"/>
        <v>h1</v>
      </c>
      <c r="O119" s="55">
        <f t="shared" si="201"/>
        <v>2030</v>
      </c>
      <c r="P119" s="55">
        <f t="shared" si="143"/>
        <v>2031</v>
      </c>
      <c r="Q119" s="55" t="str">
        <f t="shared" si="206"/>
        <v>ray grass d'Italie</v>
      </c>
      <c r="R119" s="55" t="str">
        <f t="shared" si="202"/>
        <v>ok</v>
      </c>
      <c r="S119" s="50" t="str">
        <f t="shared" si="141"/>
        <v>781_1895-562_NGC25-1-2-BT-h1</v>
      </c>
      <c r="T119" s="50" t="str">
        <f>CONCATENATE(F119,"-",I119,"-",J119,"-",L119,"-",M119,"-",N119,"-",P119,"-",VLOOKUP(Q119,Liste_plantes!$A$2:$B$7,2,FALSE))</f>
        <v>781_1895-562_NGC25-1-2-BT-h1-2031-rgi</v>
      </c>
      <c r="U119" s="86">
        <f t="shared" si="211"/>
        <v>47711</v>
      </c>
      <c r="V119" s="86" t="str">
        <f t="shared" si="144"/>
        <v>08/03/2031</v>
      </c>
      <c r="W119" s="53" t="str">
        <f t="shared" si="207"/>
        <v>OK</v>
      </c>
      <c r="X119" s="28">
        <f t="shared" si="222"/>
        <v>228</v>
      </c>
      <c r="Y119" s="28">
        <f t="shared" si="208"/>
        <v>432</v>
      </c>
      <c r="Z119" s="20" t="str">
        <f t="shared" si="209"/>
        <v>snu_ini.xml</v>
      </c>
      <c r="AA119" s="50" t="str">
        <f t="shared" si="197"/>
        <v>330562_0.1574</v>
      </c>
      <c r="AB119" s="18" t="str">
        <f t="shared" si="218"/>
        <v>14050_h1_sta.xml</v>
      </c>
      <c r="AC119" s="18" t="str">
        <f t="shared" si="204"/>
        <v>14050.2030</v>
      </c>
      <c r="AD119" s="18" t="str">
        <f t="shared" si="229"/>
        <v>14050.2031</v>
      </c>
      <c r="AE119" s="20">
        <f t="shared" si="199"/>
        <v>2</v>
      </c>
      <c r="AF119" s="15">
        <v>1</v>
      </c>
      <c r="AG119" s="3">
        <v>0</v>
      </c>
      <c r="AH119" s="20" t="str">
        <f>VLOOKUP(Q119,Liste_plantes!$A$2:$C$7,3,FALSE)</f>
        <v>ItalianRyegrass_CoverCrop_plt.xml</v>
      </c>
      <c r="AI119" s="20" t="str">
        <f>CONCATENATE(J119,"-",L119,"-",VLOOKUP(Q119,Liste_plantes!$A$2:$B$7,2,FALSE),"_tec.xml")</f>
        <v>1-2-rgi_tec.xml</v>
      </c>
      <c r="AJ119" s="3" t="s">
        <v>16</v>
      </c>
      <c r="AK119" s="15" t="s">
        <v>16</v>
      </c>
      <c r="AL119" s="15" t="s">
        <v>16</v>
      </c>
      <c r="AM119" s="15" t="s">
        <v>16</v>
      </c>
    </row>
    <row r="120" spans="1:39" x14ac:dyDescent="0.3">
      <c r="A120" s="55" t="str">
        <f t="shared" si="228"/>
        <v>cnrm-cm5-aladin63</v>
      </c>
      <c r="B120" s="55" t="str">
        <f t="shared" si="228"/>
        <v>cca</v>
      </c>
      <c r="C120" s="55" t="str">
        <f t="shared" si="228"/>
        <v>8.5</v>
      </c>
      <c r="D120" s="55">
        <f t="shared" si="228"/>
        <v>1895</v>
      </c>
      <c r="E120" s="55">
        <f t="shared" si="228"/>
        <v>14050</v>
      </c>
      <c r="F120" s="55" t="str">
        <f t="shared" si="228"/>
        <v>781_1895</v>
      </c>
      <c r="G120" s="55">
        <f t="shared" si="228"/>
        <v>330562</v>
      </c>
      <c r="H120" s="55" t="str">
        <f t="shared" si="228"/>
        <v>0.1574</v>
      </c>
      <c r="I120" s="55" t="str">
        <f t="shared" si="193"/>
        <v>562_NGC25</v>
      </c>
      <c r="J120" s="55">
        <f t="shared" si="228"/>
        <v>1</v>
      </c>
      <c r="K120" s="55" t="str">
        <f t="shared" si="228"/>
        <v>BT_ci_MF</v>
      </c>
      <c r="L120" s="55">
        <f t="shared" si="228"/>
        <v>2</v>
      </c>
      <c r="M120" s="55" t="str">
        <f t="shared" si="228"/>
        <v>BT</v>
      </c>
      <c r="N120" s="55" t="str">
        <f t="shared" si="228"/>
        <v>h1</v>
      </c>
      <c r="O120" s="55">
        <f t="shared" si="201"/>
        <v>2031</v>
      </c>
      <c r="P120" s="55">
        <f t="shared" si="143"/>
        <v>2031</v>
      </c>
      <c r="Q120" s="55" t="str">
        <f t="shared" si="206"/>
        <v>maïs fourrage</v>
      </c>
      <c r="R120" s="55" t="str">
        <f t="shared" si="202"/>
        <v>ok</v>
      </c>
      <c r="S120" s="50" t="str">
        <f t="shared" si="141"/>
        <v>781_1895-562_NGC25-1-2-BT-h1</v>
      </c>
      <c r="T120" s="50" t="str">
        <f>CONCATENATE(F120,"-",I120,"-",J120,"-",L120,"-",M120,"-",N120,"-",P120,"-",VLOOKUP(Q120,Liste_plantes!$A$2:$B$7,2,FALSE))</f>
        <v>781_1895-562_NGC25-1-2-BT-h1-2031-MF</v>
      </c>
      <c r="U120" s="86">
        <f t="shared" si="211"/>
        <v>47916</v>
      </c>
      <c r="V120" s="86" t="str">
        <f t="shared" si="144"/>
        <v>01/10/2031</v>
      </c>
      <c r="W120" s="53" t="str">
        <f t="shared" si="207"/>
        <v>OK</v>
      </c>
      <c r="X120" s="28">
        <f t="shared" si="222"/>
        <v>68</v>
      </c>
      <c r="Y120" s="28">
        <f t="shared" si="208"/>
        <v>274</v>
      </c>
      <c r="Z120" s="20" t="str">
        <f t="shared" si="209"/>
        <v>snu_ini.xml</v>
      </c>
      <c r="AA120" s="50" t="str">
        <f t="shared" si="197"/>
        <v>330562_0.1574</v>
      </c>
      <c r="AB120" s="18" t="str">
        <f t="shared" si="218"/>
        <v>14050_h1_sta.xml</v>
      </c>
      <c r="AC120" s="18" t="str">
        <f t="shared" si="204"/>
        <v>14050.2031</v>
      </c>
      <c r="AD120" s="18" t="str">
        <f t="shared" si="229"/>
        <v>14050.2031</v>
      </c>
      <c r="AE120" s="20">
        <f t="shared" si="199"/>
        <v>1</v>
      </c>
      <c r="AF120" s="15">
        <v>1</v>
      </c>
      <c r="AG120" s="3">
        <v>0</v>
      </c>
      <c r="AH120" s="20" t="str">
        <f>VLOOKUP(Q120,Liste_plantes!$A$2:$C$7,3,FALSE)</f>
        <v>corn_plt.xml</v>
      </c>
      <c r="AI120" s="20" t="str">
        <f>CONCATENATE(J120,"-",L120,"-",VLOOKUP(Q120,Liste_plantes!$A$2:$B$7,2,FALSE),"_tec.xml")</f>
        <v>1-2-MF_tec.xml</v>
      </c>
      <c r="AJ120" s="3" t="s">
        <v>16</v>
      </c>
      <c r="AK120" s="15" t="s">
        <v>16</v>
      </c>
      <c r="AL120" s="15" t="s">
        <v>16</v>
      </c>
      <c r="AM120" s="15" t="s">
        <v>16</v>
      </c>
    </row>
    <row r="121" spans="1:39" x14ac:dyDescent="0.3">
      <c r="A121" s="55" t="str">
        <f t="shared" si="228"/>
        <v>cnrm-cm5-aladin63</v>
      </c>
      <c r="B121" s="55" t="str">
        <f t="shared" si="228"/>
        <v>cca</v>
      </c>
      <c r="C121" s="55" t="str">
        <f t="shared" si="228"/>
        <v>8.5</v>
      </c>
      <c r="D121" s="55">
        <f t="shared" si="228"/>
        <v>1895</v>
      </c>
      <c r="E121" s="55">
        <f t="shared" si="228"/>
        <v>14050</v>
      </c>
      <c r="F121" s="55" t="str">
        <f t="shared" si="228"/>
        <v>781_1895</v>
      </c>
      <c r="G121" s="55">
        <f t="shared" si="228"/>
        <v>330562</v>
      </c>
      <c r="H121" s="55" t="str">
        <f t="shared" si="228"/>
        <v>0.1574</v>
      </c>
      <c r="I121" s="55" t="str">
        <f t="shared" si="193"/>
        <v>562_NGC25</v>
      </c>
      <c r="J121" s="55">
        <f t="shared" si="228"/>
        <v>1</v>
      </c>
      <c r="K121" s="55" t="str">
        <f t="shared" si="228"/>
        <v>BT_ci_MF</v>
      </c>
      <c r="L121" s="55">
        <f t="shared" si="228"/>
        <v>2</v>
      </c>
      <c r="M121" s="55" t="str">
        <f t="shared" si="228"/>
        <v>BT</v>
      </c>
      <c r="N121" s="55" t="str">
        <f t="shared" si="228"/>
        <v>h1</v>
      </c>
      <c r="O121" s="55">
        <f t="shared" si="201"/>
        <v>2031</v>
      </c>
      <c r="P121" s="55">
        <f t="shared" si="143"/>
        <v>2032</v>
      </c>
      <c r="Q121" s="55" t="str">
        <f t="shared" si="206"/>
        <v>blé tendre</v>
      </c>
      <c r="R121" s="55" t="str">
        <f t="shared" si="202"/>
        <v>ok</v>
      </c>
      <c r="S121" s="50" t="str">
        <f t="shared" si="141"/>
        <v>781_1895-562_NGC25-1-2-BT-h1</v>
      </c>
      <c r="T121" s="50" t="str">
        <f>CONCATENATE(F121,"-",I121,"-",J121,"-",L121,"-",M121,"-",N121,"-",P121,"-",VLOOKUP(Q121,Liste_plantes!$A$2:$B$7,2,FALSE))</f>
        <v>781_1895-562_NGC25-1-2-BT-h1-2032-BT</v>
      </c>
      <c r="U121" s="86">
        <f t="shared" si="211"/>
        <v>48123</v>
      </c>
      <c r="V121" s="86" t="str">
        <f t="shared" si="144"/>
        <v>15/08/2032</v>
      </c>
      <c r="W121" s="53" t="str">
        <f t="shared" si="207"/>
        <v>OK</v>
      </c>
      <c r="X121" s="28">
        <f t="shared" si="222"/>
        <v>275</v>
      </c>
      <c r="Y121" s="28">
        <f t="shared" si="208"/>
        <v>593</v>
      </c>
      <c r="Z121" s="20" t="str">
        <f t="shared" si="209"/>
        <v>snu_ini.xml</v>
      </c>
      <c r="AA121" s="50" t="str">
        <f t="shared" si="197"/>
        <v>330562_0.1574</v>
      </c>
      <c r="AB121" s="18" t="str">
        <f t="shared" si="218"/>
        <v>14050_h1_sta.xml</v>
      </c>
      <c r="AC121" s="18" t="str">
        <f t="shared" si="204"/>
        <v>14050.2031</v>
      </c>
      <c r="AD121" s="18" t="str">
        <f t="shared" si="229"/>
        <v>14050.2032</v>
      </c>
      <c r="AE121" s="20">
        <f t="shared" si="199"/>
        <v>2</v>
      </c>
      <c r="AF121" s="15">
        <v>1</v>
      </c>
      <c r="AG121" s="3">
        <v>0</v>
      </c>
      <c r="AH121" s="20" t="str">
        <f>VLOOKUP(Q121,Liste_plantes!$A$2:$C$7,3,FALSE)</f>
        <v>wheat_plt.xml</v>
      </c>
      <c r="AI121" s="20" t="str">
        <f>CONCATENATE(J121,"-",L121,"-",VLOOKUP(Q121,Liste_plantes!$A$2:$B$7,2,FALSE),"_tec.xml")</f>
        <v>1-2-BT_tec.xml</v>
      </c>
      <c r="AJ121" s="3" t="s">
        <v>16</v>
      </c>
      <c r="AK121" s="15" t="s">
        <v>16</v>
      </c>
      <c r="AL121" s="15" t="s">
        <v>16</v>
      </c>
      <c r="AM121" s="15" t="s">
        <v>16</v>
      </c>
    </row>
    <row r="122" spans="1:39" x14ac:dyDescent="0.3">
      <c r="A122" s="55" t="str">
        <f t="shared" si="228"/>
        <v>cnrm-cm5-aladin63</v>
      </c>
      <c r="B122" s="55" t="str">
        <f t="shared" si="228"/>
        <v>cca</v>
      </c>
      <c r="C122" s="55" t="str">
        <f t="shared" si="228"/>
        <v>8.5</v>
      </c>
      <c r="D122" s="55">
        <f t="shared" si="228"/>
        <v>1895</v>
      </c>
      <c r="E122" s="55">
        <f t="shared" si="228"/>
        <v>14050</v>
      </c>
      <c r="F122" s="55" t="str">
        <f t="shared" si="228"/>
        <v>781_1895</v>
      </c>
      <c r="G122" s="55">
        <f t="shared" si="228"/>
        <v>330562</v>
      </c>
      <c r="H122" s="55" t="str">
        <f t="shared" si="228"/>
        <v>0.1574</v>
      </c>
      <c r="I122" s="55" t="str">
        <f t="shared" si="193"/>
        <v>562_NGC25</v>
      </c>
      <c r="J122" s="55">
        <f t="shared" si="228"/>
        <v>1</v>
      </c>
      <c r="K122" s="55" t="str">
        <f t="shared" si="228"/>
        <v>BT_ci_MF</v>
      </c>
      <c r="L122" s="55">
        <f t="shared" si="228"/>
        <v>2</v>
      </c>
      <c r="M122" s="55" t="str">
        <f t="shared" si="228"/>
        <v>BT</v>
      </c>
      <c r="N122" s="55" t="str">
        <f t="shared" si="228"/>
        <v>h1</v>
      </c>
      <c r="O122" s="55">
        <f t="shared" si="201"/>
        <v>2032</v>
      </c>
      <c r="P122" s="55">
        <f t="shared" si="143"/>
        <v>2033</v>
      </c>
      <c r="Q122" s="55" t="str">
        <f t="shared" si="206"/>
        <v>ray grass d'Italie</v>
      </c>
      <c r="R122" s="55" t="str">
        <f t="shared" si="202"/>
        <v>ok</v>
      </c>
      <c r="S122" s="50" t="str">
        <f t="shared" si="141"/>
        <v>781_1895-562_NGC25-1-2-BT-h1</v>
      </c>
      <c r="T122" s="50" t="str">
        <f>CONCATENATE(F122,"-",I122,"-",J122,"-",L122,"-",M122,"-",N122,"-",P122,"-",VLOOKUP(Q122,Liste_plantes!$A$2:$B$7,2,FALSE))</f>
        <v>781_1895-562_NGC25-1-2-BT-h1-2033-rgi</v>
      </c>
      <c r="U122" s="86">
        <f t="shared" si="211"/>
        <v>48442</v>
      </c>
      <c r="V122" s="86" t="str">
        <f t="shared" si="144"/>
        <v>08/03/2033</v>
      </c>
      <c r="W122" s="53" t="str">
        <f t="shared" si="207"/>
        <v>OK</v>
      </c>
      <c r="X122" s="28">
        <f t="shared" si="222"/>
        <v>229</v>
      </c>
      <c r="Y122" s="28">
        <f t="shared" si="208"/>
        <v>433</v>
      </c>
      <c r="Z122" s="20" t="str">
        <f t="shared" si="209"/>
        <v>snu_ini.xml</v>
      </c>
      <c r="AA122" s="50" t="str">
        <f t="shared" si="197"/>
        <v>330562_0.1574</v>
      </c>
      <c r="AB122" s="18" t="str">
        <f t="shared" si="218"/>
        <v>14050_h1_sta.xml</v>
      </c>
      <c r="AC122" s="18" t="str">
        <f t="shared" si="204"/>
        <v>14050.2032</v>
      </c>
      <c r="AD122" s="18" t="str">
        <f t="shared" si="229"/>
        <v>14050.2033</v>
      </c>
      <c r="AE122" s="20">
        <f t="shared" si="199"/>
        <v>2</v>
      </c>
      <c r="AF122" s="15">
        <v>1</v>
      </c>
      <c r="AG122" s="3">
        <v>0</v>
      </c>
      <c r="AH122" s="20" t="str">
        <f>VLOOKUP(Q122,Liste_plantes!$A$2:$C$7,3,FALSE)</f>
        <v>ItalianRyegrass_CoverCrop_plt.xml</v>
      </c>
      <c r="AI122" s="20" t="str">
        <f>CONCATENATE(J122,"-",L122,"-",VLOOKUP(Q122,Liste_plantes!$A$2:$B$7,2,FALSE),"_tec.xml")</f>
        <v>1-2-rgi_tec.xml</v>
      </c>
      <c r="AJ122" s="3" t="s">
        <v>16</v>
      </c>
      <c r="AK122" s="15" t="s">
        <v>16</v>
      </c>
      <c r="AL122" s="15" t="s">
        <v>16</v>
      </c>
      <c r="AM122" s="15" t="s">
        <v>16</v>
      </c>
    </row>
    <row r="123" spans="1:39" x14ac:dyDescent="0.3">
      <c r="A123" s="55" t="str">
        <f t="shared" si="228"/>
        <v>cnrm-cm5-aladin63</v>
      </c>
      <c r="B123" s="55" t="str">
        <f t="shared" si="228"/>
        <v>cca</v>
      </c>
      <c r="C123" s="55" t="str">
        <f t="shared" si="228"/>
        <v>8.5</v>
      </c>
      <c r="D123" s="55">
        <f t="shared" si="228"/>
        <v>1895</v>
      </c>
      <c r="E123" s="55">
        <f t="shared" si="228"/>
        <v>14050</v>
      </c>
      <c r="F123" s="55" t="str">
        <f t="shared" si="228"/>
        <v>781_1895</v>
      </c>
      <c r="G123" s="55">
        <f t="shared" si="228"/>
        <v>330562</v>
      </c>
      <c r="H123" s="55" t="str">
        <f t="shared" si="228"/>
        <v>0.1574</v>
      </c>
      <c r="I123" s="55" t="str">
        <f t="shared" si="193"/>
        <v>562_NGC25</v>
      </c>
      <c r="J123" s="55">
        <f t="shared" si="228"/>
        <v>1</v>
      </c>
      <c r="K123" s="55" t="str">
        <f t="shared" si="228"/>
        <v>BT_ci_MF</v>
      </c>
      <c r="L123" s="55">
        <f t="shared" si="228"/>
        <v>2</v>
      </c>
      <c r="M123" s="55" t="str">
        <f t="shared" si="228"/>
        <v>BT</v>
      </c>
      <c r="N123" s="55" t="str">
        <f t="shared" si="228"/>
        <v>h1</v>
      </c>
      <c r="O123" s="55">
        <f t="shared" si="201"/>
        <v>2033</v>
      </c>
      <c r="P123" s="55">
        <f t="shared" si="143"/>
        <v>2033</v>
      </c>
      <c r="Q123" s="55" t="str">
        <f t="shared" si="206"/>
        <v>maïs fourrage</v>
      </c>
      <c r="R123" s="55" t="str">
        <f t="shared" si="202"/>
        <v>ok</v>
      </c>
      <c r="S123" s="50" t="str">
        <f t="shared" si="141"/>
        <v>781_1895-562_NGC25-1-2-BT-h1</v>
      </c>
      <c r="T123" s="50" t="str">
        <f>CONCATENATE(F123,"-",I123,"-",J123,"-",L123,"-",M123,"-",N123,"-",P123,"-",VLOOKUP(Q123,Liste_plantes!$A$2:$B$7,2,FALSE))</f>
        <v>781_1895-562_NGC25-1-2-BT-h1-2033-MF</v>
      </c>
      <c r="U123" s="86">
        <f t="shared" si="211"/>
        <v>48647</v>
      </c>
      <c r="V123" s="86" t="str">
        <f t="shared" si="144"/>
        <v>01/10/2033</v>
      </c>
      <c r="W123" s="53" t="str">
        <f t="shared" si="207"/>
        <v>OK</v>
      </c>
      <c r="X123" s="28">
        <f t="shared" si="222"/>
        <v>68</v>
      </c>
      <c r="Y123" s="28">
        <f t="shared" si="208"/>
        <v>274</v>
      </c>
      <c r="Z123" s="20" t="str">
        <f t="shared" si="209"/>
        <v>snu_ini.xml</v>
      </c>
      <c r="AA123" s="50" t="str">
        <f t="shared" si="197"/>
        <v>330562_0.1574</v>
      </c>
      <c r="AB123" s="18" t="str">
        <f t="shared" si="218"/>
        <v>14050_h1_sta.xml</v>
      </c>
      <c r="AC123" s="18" t="str">
        <f t="shared" si="204"/>
        <v>14050.2033</v>
      </c>
      <c r="AD123" s="18" t="str">
        <f t="shared" si="229"/>
        <v>14050.2033</v>
      </c>
      <c r="AE123" s="20">
        <f t="shared" si="199"/>
        <v>1</v>
      </c>
      <c r="AF123" s="15">
        <v>1</v>
      </c>
      <c r="AG123" s="3">
        <v>0</v>
      </c>
      <c r="AH123" s="20" t="str">
        <f>VLOOKUP(Q123,Liste_plantes!$A$2:$C$7,3,FALSE)</f>
        <v>corn_plt.xml</v>
      </c>
      <c r="AI123" s="20" t="str">
        <f>CONCATENATE(J123,"-",L123,"-",VLOOKUP(Q123,Liste_plantes!$A$2:$B$7,2,FALSE),"_tec.xml")</f>
        <v>1-2-MF_tec.xml</v>
      </c>
      <c r="AJ123" s="3" t="s">
        <v>16</v>
      </c>
      <c r="AK123" s="15" t="s">
        <v>16</v>
      </c>
      <c r="AL123" s="15" t="s">
        <v>16</v>
      </c>
      <c r="AM123" s="15" t="s">
        <v>16</v>
      </c>
    </row>
    <row r="124" spans="1:39" x14ac:dyDescent="0.3">
      <c r="A124" s="55" t="str">
        <f t="shared" si="228"/>
        <v>cnrm-cm5-aladin63</v>
      </c>
      <c r="B124" s="55" t="str">
        <f t="shared" si="228"/>
        <v>cca</v>
      </c>
      <c r="C124" s="55" t="str">
        <f t="shared" si="228"/>
        <v>8.5</v>
      </c>
      <c r="D124" s="55">
        <f t="shared" si="228"/>
        <v>1895</v>
      </c>
      <c r="E124" s="55">
        <f t="shared" si="228"/>
        <v>14050</v>
      </c>
      <c r="F124" s="55" t="str">
        <f t="shared" si="228"/>
        <v>781_1895</v>
      </c>
      <c r="G124" s="55">
        <f t="shared" si="228"/>
        <v>330562</v>
      </c>
      <c r="H124" s="55" t="str">
        <f t="shared" si="228"/>
        <v>0.1574</v>
      </c>
      <c r="I124" s="55" t="str">
        <f t="shared" si="193"/>
        <v>562_NGC25</v>
      </c>
      <c r="J124" s="55">
        <f t="shared" si="228"/>
        <v>1</v>
      </c>
      <c r="K124" s="55" t="str">
        <f t="shared" si="228"/>
        <v>BT_ci_MF</v>
      </c>
      <c r="L124" s="55">
        <f t="shared" si="228"/>
        <v>2</v>
      </c>
      <c r="M124" s="55" t="str">
        <f t="shared" si="228"/>
        <v>BT</v>
      </c>
      <c r="N124" s="55" t="str">
        <f t="shared" si="228"/>
        <v>h1</v>
      </c>
      <c r="O124" s="55">
        <f t="shared" si="201"/>
        <v>2033</v>
      </c>
      <c r="P124" s="55">
        <f t="shared" si="143"/>
        <v>2034</v>
      </c>
      <c r="Q124" s="55" t="str">
        <f t="shared" si="206"/>
        <v>blé tendre</v>
      </c>
      <c r="R124" s="55" t="str">
        <f t="shared" si="202"/>
        <v>ok</v>
      </c>
      <c r="S124" s="50" t="str">
        <f t="shared" si="141"/>
        <v>781_1895-562_NGC25-1-2-BT-h1</v>
      </c>
      <c r="T124" s="50" t="str">
        <f>CONCATENATE(F124,"-",I124,"-",J124,"-",L124,"-",M124,"-",N124,"-",P124,"-",VLOOKUP(Q124,Liste_plantes!$A$2:$B$7,2,FALSE))</f>
        <v>781_1895-562_NGC25-1-2-BT-h1-2034-BT</v>
      </c>
      <c r="U124" s="86">
        <f t="shared" si="211"/>
        <v>48854</v>
      </c>
      <c r="V124" s="86" t="str">
        <f t="shared" si="144"/>
        <v>15/08/2034</v>
      </c>
      <c r="W124" s="53" t="str">
        <f t="shared" si="207"/>
        <v>OK</v>
      </c>
      <c r="X124" s="28">
        <f t="shared" si="222"/>
        <v>275</v>
      </c>
      <c r="Y124" s="28">
        <f t="shared" si="208"/>
        <v>592</v>
      </c>
      <c r="Z124" s="20" t="str">
        <f t="shared" si="209"/>
        <v>snu_ini.xml</v>
      </c>
      <c r="AA124" s="50" t="str">
        <f t="shared" si="197"/>
        <v>330562_0.1574</v>
      </c>
      <c r="AB124" s="18" t="str">
        <f t="shared" si="218"/>
        <v>14050_h1_sta.xml</v>
      </c>
      <c r="AC124" s="18" t="str">
        <f t="shared" si="204"/>
        <v>14050.2033</v>
      </c>
      <c r="AD124" s="18" t="str">
        <f t="shared" si="229"/>
        <v>14050.2034</v>
      </c>
      <c r="AE124" s="20">
        <f t="shared" si="199"/>
        <v>2</v>
      </c>
      <c r="AF124" s="15">
        <v>1</v>
      </c>
      <c r="AG124" s="3">
        <v>0</v>
      </c>
      <c r="AH124" s="20" t="str">
        <f>VLOOKUP(Q124,Liste_plantes!$A$2:$C$7,3,FALSE)</f>
        <v>wheat_plt.xml</v>
      </c>
      <c r="AI124" s="20" t="str">
        <f>CONCATENATE(J124,"-",L124,"-",VLOOKUP(Q124,Liste_plantes!$A$2:$B$7,2,FALSE),"_tec.xml")</f>
        <v>1-2-BT_tec.xml</v>
      </c>
      <c r="AJ124" s="3" t="s">
        <v>16</v>
      </c>
      <c r="AK124" s="15" t="s">
        <v>16</v>
      </c>
      <c r="AL124" s="15" t="s">
        <v>16</v>
      </c>
      <c r="AM124" s="15" t="s">
        <v>16</v>
      </c>
    </row>
    <row r="125" spans="1:39" x14ac:dyDescent="0.3">
      <c r="A125" s="55" t="str">
        <f t="shared" si="228"/>
        <v>cnrm-cm5-aladin63</v>
      </c>
      <c r="B125" s="55" t="str">
        <f t="shared" si="228"/>
        <v>cca</v>
      </c>
      <c r="C125" s="55" t="str">
        <f t="shared" si="228"/>
        <v>8.5</v>
      </c>
      <c r="D125" s="55">
        <f t="shared" si="228"/>
        <v>1895</v>
      </c>
      <c r="E125" s="55">
        <f t="shared" si="228"/>
        <v>14050</v>
      </c>
      <c r="F125" s="55" t="str">
        <f t="shared" si="228"/>
        <v>781_1895</v>
      </c>
      <c r="G125" s="55">
        <f t="shared" si="228"/>
        <v>330562</v>
      </c>
      <c r="H125" s="55" t="str">
        <f t="shared" si="228"/>
        <v>0.1574</v>
      </c>
      <c r="I125" s="55" t="str">
        <f t="shared" si="193"/>
        <v>562_NGC25</v>
      </c>
      <c r="J125" s="55">
        <f t="shared" si="228"/>
        <v>1</v>
      </c>
      <c r="K125" s="55" t="str">
        <f t="shared" si="228"/>
        <v>BT_ci_MF</v>
      </c>
      <c r="L125" s="55">
        <f t="shared" si="228"/>
        <v>2</v>
      </c>
      <c r="M125" s="55" t="str">
        <f t="shared" si="228"/>
        <v>BT</v>
      </c>
      <c r="N125" s="55" t="str">
        <f t="shared" si="228"/>
        <v>h1</v>
      </c>
      <c r="O125" s="55">
        <f t="shared" si="201"/>
        <v>2034</v>
      </c>
      <c r="P125" s="55">
        <f t="shared" si="143"/>
        <v>2035</v>
      </c>
      <c r="Q125" s="55" t="str">
        <f t="shared" si="206"/>
        <v>ray grass d'Italie</v>
      </c>
      <c r="R125" s="55" t="str">
        <f t="shared" si="202"/>
        <v>ok</v>
      </c>
      <c r="S125" s="50" t="str">
        <f t="shared" si="141"/>
        <v>781_1895-562_NGC25-1-2-BT-h1</v>
      </c>
      <c r="T125" s="50" t="str">
        <f>CONCATENATE(F125,"-",I125,"-",J125,"-",L125,"-",M125,"-",N125,"-",P125,"-",VLOOKUP(Q125,Liste_plantes!$A$2:$B$7,2,FALSE))</f>
        <v>781_1895-562_NGC25-1-2-BT-h1-2035-rgi</v>
      </c>
      <c r="U125" s="86">
        <f t="shared" si="211"/>
        <v>49172</v>
      </c>
      <c r="V125" s="86" t="str">
        <f t="shared" si="144"/>
        <v>08/03/2035</v>
      </c>
      <c r="W125" s="53" t="str">
        <f t="shared" si="207"/>
        <v>OK</v>
      </c>
      <c r="X125" s="28">
        <f t="shared" si="222"/>
        <v>228</v>
      </c>
      <c r="Y125" s="28">
        <f t="shared" si="208"/>
        <v>432</v>
      </c>
      <c r="Z125" s="20" t="str">
        <f t="shared" si="209"/>
        <v>snu_ini.xml</v>
      </c>
      <c r="AA125" s="50" t="str">
        <f t="shared" si="197"/>
        <v>330562_0.1574</v>
      </c>
      <c r="AB125" s="18" t="str">
        <f t="shared" si="218"/>
        <v>14050_h1_sta.xml</v>
      </c>
      <c r="AC125" s="18" t="str">
        <f t="shared" si="204"/>
        <v>14050.2034</v>
      </c>
      <c r="AD125" s="18" t="str">
        <f t="shared" si="229"/>
        <v>14050.2035</v>
      </c>
      <c r="AE125" s="20">
        <f t="shared" si="199"/>
        <v>2</v>
      </c>
      <c r="AF125" s="15">
        <v>1</v>
      </c>
      <c r="AG125" s="3">
        <v>0</v>
      </c>
      <c r="AH125" s="20" t="str">
        <f>VLOOKUP(Q125,Liste_plantes!$A$2:$C$7,3,FALSE)</f>
        <v>ItalianRyegrass_CoverCrop_plt.xml</v>
      </c>
      <c r="AI125" s="20" t="str">
        <f>CONCATENATE(J125,"-",L125,"-",VLOOKUP(Q125,Liste_plantes!$A$2:$B$7,2,FALSE),"_tec.xml")</f>
        <v>1-2-rgi_tec.xml</v>
      </c>
      <c r="AJ125" s="3" t="s">
        <v>16</v>
      </c>
      <c r="AK125" s="15" t="s">
        <v>16</v>
      </c>
      <c r="AL125" s="15" t="s">
        <v>16</v>
      </c>
      <c r="AM125" s="15" t="s">
        <v>16</v>
      </c>
    </row>
    <row r="126" spans="1:39" x14ac:dyDescent="0.3">
      <c r="A126" s="55" t="str">
        <f t="shared" si="228"/>
        <v>cnrm-cm5-aladin63</v>
      </c>
      <c r="B126" s="55" t="str">
        <f t="shared" si="228"/>
        <v>cca</v>
      </c>
      <c r="C126" s="55" t="str">
        <f t="shared" si="228"/>
        <v>8.5</v>
      </c>
      <c r="D126" s="55">
        <f t="shared" si="228"/>
        <v>1895</v>
      </c>
      <c r="E126" s="55">
        <f t="shared" si="228"/>
        <v>14050</v>
      </c>
      <c r="F126" s="55" t="str">
        <f t="shared" si="228"/>
        <v>781_1895</v>
      </c>
      <c r="G126" s="55">
        <f t="shared" si="228"/>
        <v>330562</v>
      </c>
      <c r="H126" s="55" t="str">
        <f t="shared" si="228"/>
        <v>0.1574</v>
      </c>
      <c r="I126" s="55" t="str">
        <f t="shared" si="193"/>
        <v>562_NGC25</v>
      </c>
      <c r="J126" s="55">
        <f t="shared" si="228"/>
        <v>1</v>
      </c>
      <c r="K126" s="55" t="str">
        <f t="shared" si="228"/>
        <v>BT_ci_MF</v>
      </c>
      <c r="L126" s="55">
        <f t="shared" si="228"/>
        <v>2</v>
      </c>
      <c r="M126" s="55" t="str">
        <f t="shared" si="228"/>
        <v>BT</v>
      </c>
      <c r="N126" s="55" t="str">
        <f t="shared" si="228"/>
        <v>h1</v>
      </c>
      <c r="O126" s="55">
        <f t="shared" si="201"/>
        <v>2035</v>
      </c>
      <c r="P126" s="55">
        <f t="shared" si="143"/>
        <v>2035</v>
      </c>
      <c r="Q126" s="55" t="str">
        <f t="shared" si="206"/>
        <v>maïs fourrage</v>
      </c>
      <c r="R126" s="55" t="str">
        <f t="shared" si="202"/>
        <v>ok</v>
      </c>
      <c r="S126" s="50" t="str">
        <f t="shared" si="141"/>
        <v>781_1895-562_NGC25-1-2-BT-h1</v>
      </c>
      <c r="T126" s="50" t="str">
        <f>CONCATENATE(F126,"-",I126,"-",J126,"-",L126,"-",M126,"-",N126,"-",P126,"-",VLOOKUP(Q126,Liste_plantes!$A$2:$B$7,2,FALSE))</f>
        <v>781_1895-562_NGC25-1-2-BT-h1-2035-MF</v>
      </c>
      <c r="U126" s="86">
        <f t="shared" si="211"/>
        <v>49377</v>
      </c>
      <c r="V126" s="86" t="str">
        <f t="shared" si="144"/>
        <v>01/10/2035</v>
      </c>
      <c r="W126" s="53" t="str">
        <f t="shared" si="207"/>
        <v>OK</v>
      </c>
      <c r="X126" s="28">
        <f t="shared" si="222"/>
        <v>68</v>
      </c>
      <c r="Y126" s="28">
        <f t="shared" si="208"/>
        <v>274</v>
      </c>
      <c r="Z126" s="20" t="str">
        <f t="shared" si="209"/>
        <v>snu_ini.xml</v>
      </c>
      <c r="AA126" s="50" t="str">
        <f t="shared" si="197"/>
        <v>330562_0.1574</v>
      </c>
      <c r="AB126" s="18" t="str">
        <f t="shared" si="218"/>
        <v>14050_h1_sta.xml</v>
      </c>
      <c r="AC126" s="18" t="str">
        <f t="shared" si="204"/>
        <v>14050.2035</v>
      </c>
      <c r="AD126" s="18" t="str">
        <f t="shared" si="229"/>
        <v>14050.2035</v>
      </c>
      <c r="AE126" s="20">
        <f t="shared" si="199"/>
        <v>1</v>
      </c>
      <c r="AF126" s="15">
        <v>1</v>
      </c>
      <c r="AG126" s="3">
        <v>0</v>
      </c>
      <c r="AH126" s="20" t="str">
        <f>VLOOKUP(Q126,Liste_plantes!$A$2:$C$7,3,FALSE)</f>
        <v>corn_plt.xml</v>
      </c>
      <c r="AI126" s="20" t="str">
        <f>CONCATENATE(J126,"-",L126,"-",VLOOKUP(Q126,Liste_plantes!$A$2:$B$7,2,FALSE),"_tec.xml")</f>
        <v>1-2-MF_tec.xml</v>
      </c>
      <c r="AJ126" s="3" t="s">
        <v>16</v>
      </c>
      <c r="AK126" s="15" t="s">
        <v>16</v>
      </c>
      <c r="AL126" s="15" t="s">
        <v>16</v>
      </c>
      <c r="AM126" s="15" t="s">
        <v>16</v>
      </c>
    </row>
    <row r="127" spans="1:39" x14ac:dyDescent="0.3">
      <c r="A127" s="55" t="str">
        <f t="shared" si="228"/>
        <v>cnrm-cm5-aladin63</v>
      </c>
      <c r="B127" s="55" t="str">
        <f t="shared" si="228"/>
        <v>cca</v>
      </c>
      <c r="C127" s="55" t="str">
        <f t="shared" si="228"/>
        <v>8.5</v>
      </c>
      <c r="D127" s="55">
        <f t="shared" si="228"/>
        <v>1895</v>
      </c>
      <c r="E127" s="55">
        <f t="shared" si="228"/>
        <v>14050</v>
      </c>
      <c r="F127" s="55" t="str">
        <f t="shared" si="228"/>
        <v>781_1895</v>
      </c>
      <c r="G127" s="55">
        <f t="shared" si="228"/>
        <v>330562</v>
      </c>
      <c r="H127" s="55" t="str">
        <f t="shared" si="228"/>
        <v>0.1574</v>
      </c>
      <c r="I127" s="55" t="str">
        <f t="shared" si="193"/>
        <v>562_NGC25</v>
      </c>
      <c r="J127" s="55">
        <f t="shared" si="228"/>
        <v>1</v>
      </c>
      <c r="K127" s="55" t="str">
        <f t="shared" si="228"/>
        <v>BT_ci_MF</v>
      </c>
      <c r="L127" s="55">
        <f t="shared" si="228"/>
        <v>2</v>
      </c>
      <c r="M127" s="55" t="str">
        <f t="shared" si="228"/>
        <v>BT</v>
      </c>
      <c r="N127" s="55" t="str">
        <f t="shared" si="228"/>
        <v>h1</v>
      </c>
      <c r="O127" s="55">
        <f t="shared" si="201"/>
        <v>2035</v>
      </c>
      <c r="P127" s="55">
        <f t="shared" si="143"/>
        <v>2036</v>
      </c>
      <c r="Q127" s="55" t="str">
        <f t="shared" si="206"/>
        <v>blé tendre</v>
      </c>
      <c r="R127" s="55" t="str">
        <f t="shared" si="202"/>
        <v>ok</v>
      </c>
      <c r="S127" s="50" t="str">
        <f t="shared" si="141"/>
        <v>781_1895-562_NGC25-1-2-BT-h1</v>
      </c>
      <c r="T127" s="50" t="str">
        <f>CONCATENATE(F127,"-",I127,"-",J127,"-",L127,"-",M127,"-",N127,"-",P127,"-",VLOOKUP(Q127,Liste_plantes!$A$2:$B$7,2,FALSE))</f>
        <v>781_1895-562_NGC25-1-2-BT-h1-2036-BT</v>
      </c>
      <c r="U127" s="86">
        <f t="shared" si="211"/>
        <v>49584</v>
      </c>
      <c r="V127" s="86" t="str">
        <f t="shared" si="144"/>
        <v>15/08/2036</v>
      </c>
      <c r="W127" s="53" t="str">
        <f t="shared" si="207"/>
        <v>OK</v>
      </c>
      <c r="X127" s="28">
        <f t="shared" si="222"/>
        <v>275</v>
      </c>
      <c r="Y127" s="28">
        <f t="shared" si="208"/>
        <v>593</v>
      </c>
      <c r="Z127" s="20" t="str">
        <f t="shared" si="209"/>
        <v>snu_ini.xml</v>
      </c>
      <c r="AA127" s="50" t="str">
        <f t="shared" si="197"/>
        <v>330562_0.1574</v>
      </c>
      <c r="AB127" s="18" t="str">
        <f t="shared" si="218"/>
        <v>14050_h1_sta.xml</v>
      </c>
      <c r="AC127" s="18" t="str">
        <f t="shared" si="204"/>
        <v>14050.2035</v>
      </c>
      <c r="AD127" s="18" t="str">
        <f t="shared" si="229"/>
        <v>14050.2036</v>
      </c>
      <c r="AE127" s="20">
        <f t="shared" si="199"/>
        <v>2</v>
      </c>
      <c r="AF127" s="15">
        <v>1</v>
      </c>
      <c r="AG127" s="3">
        <v>0</v>
      </c>
      <c r="AH127" s="20" t="str">
        <f>VLOOKUP(Q127,Liste_plantes!$A$2:$C$7,3,FALSE)</f>
        <v>wheat_plt.xml</v>
      </c>
      <c r="AI127" s="20" t="str">
        <f>CONCATENATE(J127,"-",L127,"-",VLOOKUP(Q127,Liste_plantes!$A$2:$B$7,2,FALSE),"_tec.xml")</f>
        <v>1-2-BT_tec.xml</v>
      </c>
      <c r="AJ127" s="3" t="s">
        <v>16</v>
      </c>
      <c r="AK127" s="15" t="s">
        <v>16</v>
      </c>
      <c r="AL127" s="15" t="s">
        <v>16</v>
      </c>
      <c r="AM127" s="15" t="s">
        <v>16</v>
      </c>
    </row>
    <row r="128" spans="1:39" x14ac:dyDescent="0.3">
      <c r="A128" s="55" t="str">
        <f t="shared" si="228"/>
        <v>cnrm-cm5-aladin63</v>
      </c>
      <c r="B128" s="55" t="str">
        <f t="shared" si="228"/>
        <v>cca</v>
      </c>
      <c r="C128" s="55" t="str">
        <f t="shared" si="228"/>
        <v>8.5</v>
      </c>
      <c r="D128" s="55">
        <f t="shared" si="228"/>
        <v>1895</v>
      </c>
      <c r="E128" s="55">
        <f t="shared" si="228"/>
        <v>14050</v>
      </c>
      <c r="F128" s="55" t="str">
        <f t="shared" si="228"/>
        <v>781_1895</v>
      </c>
      <c r="G128" s="55">
        <f t="shared" si="228"/>
        <v>330562</v>
      </c>
      <c r="H128" s="55" t="str">
        <f t="shared" si="228"/>
        <v>0.1574</v>
      </c>
      <c r="I128" s="55" t="str">
        <f t="shared" si="193"/>
        <v>562_NGC25</v>
      </c>
      <c r="J128" s="55">
        <f t="shared" si="228"/>
        <v>1</v>
      </c>
      <c r="K128" s="55" t="str">
        <f t="shared" si="228"/>
        <v>BT_ci_MF</v>
      </c>
      <c r="L128" s="55">
        <f t="shared" si="228"/>
        <v>2</v>
      </c>
      <c r="M128" s="55" t="str">
        <f t="shared" si="228"/>
        <v>BT</v>
      </c>
      <c r="N128" s="55" t="str">
        <f t="shared" si="228"/>
        <v>h1</v>
      </c>
      <c r="O128" s="55">
        <f>IF(Q127="maïs fourrage",O127,O127+1)</f>
        <v>2036</v>
      </c>
      <c r="P128" s="55">
        <f t="shared" si="143"/>
        <v>2037</v>
      </c>
      <c r="Q128" s="55" t="str">
        <f t="shared" si="206"/>
        <v>ray grass d'Italie</v>
      </c>
      <c r="R128" s="55" t="str">
        <f t="shared" si="202"/>
        <v>ok</v>
      </c>
      <c r="S128" s="50" t="str">
        <f t="shared" si="141"/>
        <v>781_1895-562_NGC25-1-2-BT-h1</v>
      </c>
      <c r="T128" s="50" t="str">
        <f>CONCATENATE(F128,"-",I128,"-",J128,"-",L128,"-",M128,"-",N128,"-",P128,"-",VLOOKUP(Q128,Liste_plantes!$A$2:$B$7,2,FALSE))</f>
        <v>781_1895-562_NGC25-1-2-BT-h1-2037-rgi</v>
      </c>
      <c r="U128" s="86">
        <f t="shared" si="211"/>
        <v>49903</v>
      </c>
      <c r="V128" s="86" t="str">
        <f t="shared" si="144"/>
        <v>08/03/2037</v>
      </c>
      <c r="W128" s="53" t="str">
        <f t="shared" si="207"/>
        <v>OK</v>
      </c>
      <c r="X128" s="28">
        <f t="shared" si="222"/>
        <v>229</v>
      </c>
      <c r="Y128" s="28">
        <f t="shared" si="208"/>
        <v>433</v>
      </c>
      <c r="Z128" s="20" t="str">
        <f t="shared" si="209"/>
        <v>snu_ini.xml</v>
      </c>
      <c r="AA128" s="50" t="str">
        <f t="shared" si="197"/>
        <v>330562_0.1574</v>
      </c>
      <c r="AB128" s="18" t="str">
        <f t="shared" si="218"/>
        <v>14050_h1_sta.xml</v>
      </c>
      <c r="AC128" s="18" t="str">
        <f t="shared" si="204"/>
        <v>14050.2036</v>
      </c>
      <c r="AD128" s="18" t="str">
        <f t="shared" si="229"/>
        <v>14050.2037</v>
      </c>
      <c r="AE128" s="20">
        <f t="shared" si="199"/>
        <v>2</v>
      </c>
      <c r="AF128" s="15">
        <v>1</v>
      </c>
      <c r="AG128" s="3">
        <v>0</v>
      </c>
      <c r="AH128" s="20" t="str">
        <f>VLOOKUP(Q128,Liste_plantes!$A$2:$C$7,3,FALSE)</f>
        <v>ItalianRyegrass_CoverCrop_plt.xml</v>
      </c>
      <c r="AI128" s="20" t="str">
        <f>CONCATENATE(J128,"-",L128,"-",VLOOKUP(Q128,Liste_plantes!$A$2:$B$7,2,FALSE),"_tec.xml")</f>
        <v>1-2-rgi_tec.xml</v>
      </c>
      <c r="AJ128" s="3" t="s">
        <v>16</v>
      </c>
      <c r="AK128" s="15" t="s">
        <v>16</v>
      </c>
      <c r="AL128" s="15" t="s">
        <v>16</v>
      </c>
      <c r="AM128" s="15" t="s">
        <v>16</v>
      </c>
    </row>
    <row r="129" spans="1:39" x14ac:dyDescent="0.3">
      <c r="A129" s="55" t="str">
        <f t="shared" si="228"/>
        <v>cnrm-cm5-aladin63</v>
      </c>
      <c r="B129" s="55" t="str">
        <f t="shared" si="228"/>
        <v>cca</v>
      </c>
      <c r="C129" s="55" t="str">
        <f t="shared" si="228"/>
        <v>8.5</v>
      </c>
      <c r="D129" s="55">
        <f t="shared" si="228"/>
        <v>1895</v>
      </c>
      <c r="E129" s="55">
        <f t="shared" si="228"/>
        <v>14050</v>
      </c>
      <c r="F129" s="55" t="str">
        <f t="shared" si="228"/>
        <v>781_1895</v>
      </c>
      <c r="G129" s="55">
        <f t="shared" si="228"/>
        <v>330562</v>
      </c>
      <c r="H129" s="55" t="str">
        <f t="shared" si="228"/>
        <v>0.1574</v>
      </c>
      <c r="I129" s="55" t="str">
        <f t="shared" si="193"/>
        <v>562_NGC25</v>
      </c>
      <c r="J129" s="55">
        <f t="shared" si="228"/>
        <v>1</v>
      </c>
      <c r="K129" s="55" t="str">
        <f t="shared" si="228"/>
        <v>BT_ci_MF</v>
      </c>
      <c r="L129" s="55">
        <f t="shared" si="228"/>
        <v>2</v>
      </c>
      <c r="M129" s="55" t="str">
        <f t="shared" si="228"/>
        <v>BT</v>
      </c>
      <c r="N129" s="55" t="str">
        <f t="shared" si="228"/>
        <v>h1</v>
      </c>
      <c r="O129" s="55">
        <f t="shared" ref="O129:O147" si="230">IF(Q128="maïs fourrage",O128,O128+1)</f>
        <v>2037</v>
      </c>
      <c r="P129" s="55">
        <f t="shared" si="143"/>
        <v>2037</v>
      </c>
      <c r="Q129" s="55" t="str">
        <f t="shared" si="206"/>
        <v>maïs fourrage</v>
      </c>
      <c r="R129" s="55" t="str">
        <f t="shared" si="202"/>
        <v>ok</v>
      </c>
      <c r="S129" s="50" t="str">
        <f t="shared" si="141"/>
        <v>781_1895-562_NGC25-1-2-BT-h1</v>
      </c>
      <c r="T129" s="50" t="str">
        <f>CONCATENATE(F129,"-",I129,"-",J129,"-",L129,"-",M129,"-",N129,"-",P129,"-",VLOOKUP(Q129,Liste_plantes!$A$2:$B$7,2,FALSE))</f>
        <v>781_1895-562_NGC25-1-2-BT-h1-2037-MF</v>
      </c>
      <c r="U129" s="86">
        <f t="shared" si="211"/>
        <v>50108</v>
      </c>
      <c r="V129" s="86" t="str">
        <f t="shared" si="144"/>
        <v>01/10/2037</v>
      </c>
      <c r="W129" s="53" t="str">
        <f t="shared" si="207"/>
        <v>OK</v>
      </c>
      <c r="X129" s="28">
        <f t="shared" si="222"/>
        <v>68</v>
      </c>
      <c r="Y129" s="28">
        <f t="shared" si="208"/>
        <v>274</v>
      </c>
      <c r="Z129" s="20" t="str">
        <f t="shared" si="209"/>
        <v>snu_ini.xml</v>
      </c>
      <c r="AA129" s="50" t="str">
        <f t="shared" si="197"/>
        <v>330562_0.1574</v>
      </c>
      <c r="AB129" s="18" t="str">
        <f t="shared" si="218"/>
        <v>14050_h1_sta.xml</v>
      </c>
      <c r="AC129" s="18" t="str">
        <f t="shared" si="204"/>
        <v>14050.2037</v>
      </c>
      <c r="AD129" s="18" t="str">
        <f t="shared" si="229"/>
        <v>14050.2037</v>
      </c>
      <c r="AE129" s="20">
        <f t="shared" si="199"/>
        <v>1</v>
      </c>
      <c r="AF129" s="15">
        <v>1</v>
      </c>
      <c r="AG129" s="3">
        <v>0</v>
      </c>
      <c r="AH129" s="20" t="str">
        <f>VLOOKUP(Q129,Liste_plantes!$A$2:$C$7,3,FALSE)</f>
        <v>corn_plt.xml</v>
      </c>
      <c r="AI129" s="20" t="str">
        <f>CONCATENATE(J129,"-",L129,"-",VLOOKUP(Q129,Liste_plantes!$A$2:$B$7,2,FALSE),"_tec.xml")</f>
        <v>1-2-MF_tec.xml</v>
      </c>
      <c r="AJ129" s="3" t="s">
        <v>16</v>
      </c>
      <c r="AK129" s="15" t="s">
        <v>16</v>
      </c>
      <c r="AL129" s="15" t="s">
        <v>16</v>
      </c>
      <c r="AM129" s="15" t="s">
        <v>16</v>
      </c>
    </row>
    <row r="130" spans="1:39" x14ac:dyDescent="0.3">
      <c r="A130" s="55" t="str">
        <f t="shared" si="228"/>
        <v>cnrm-cm5-aladin63</v>
      </c>
      <c r="B130" s="55" t="str">
        <f t="shared" si="228"/>
        <v>cca</v>
      </c>
      <c r="C130" s="55" t="str">
        <f t="shared" si="228"/>
        <v>8.5</v>
      </c>
      <c r="D130" s="55">
        <f t="shared" si="228"/>
        <v>1895</v>
      </c>
      <c r="E130" s="55">
        <f t="shared" si="228"/>
        <v>14050</v>
      </c>
      <c r="F130" s="55" t="str">
        <f t="shared" si="228"/>
        <v>781_1895</v>
      </c>
      <c r="G130" s="55">
        <f t="shared" si="228"/>
        <v>330562</v>
      </c>
      <c r="H130" s="55" t="str">
        <f t="shared" si="228"/>
        <v>0.1574</v>
      </c>
      <c r="I130" s="55" t="str">
        <f t="shared" si="193"/>
        <v>562_NGC25</v>
      </c>
      <c r="J130" s="55">
        <f t="shared" si="228"/>
        <v>1</v>
      </c>
      <c r="K130" s="55" t="str">
        <f t="shared" si="228"/>
        <v>BT_ci_MF</v>
      </c>
      <c r="L130" s="55">
        <f t="shared" si="228"/>
        <v>2</v>
      </c>
      <c r="M130" s="55" t="str">
        <f>M129</f>
        <v>BT</v>
      </c>
      <c r="N130" s="55" t="str">
        <f t="shared" si="228"/>
        <v>h1</v>
      </c>
      <c r="O130" s="55">
        <f t="shared" si="230"/>
        <v>2037</v>
      </c>
      <c r="P130" s="55">
        <f t="shared" si="143"/>
        <v>2038</v>
      </c>
      <c r="Q130" s="55" t="str">
        <f>Q127</f>
        <v>blé tendre</v>
      </c>
      <c r="R130" s="55" t="str">
        <f t="shared" si="202"/>
        <v>ok</v>
      </c>
      <c r="S130" s="50" t="str">
        <f t="shared" si="141"/>
        <v>781_1895-562_NGC25-1-2-BT-h1</v>
      </c>
      <c r="T130" s="50" t="str">
        <f>CONCATENATE(F130,"-",I130,"-",J130,"-",L130,"-",M130,"-",N130,"-",P130,"-",VLOOKUP(Q130,Liste_plantes!$A$2:$B$7,2,FALSE))</f>
        <v>781_1895-562_NGC25-1-2-BT-h1-2038-BT</v>
      </c>
      <c r="U130" s="86">
        <f t="shared" si="211"/>
        <v>50315</v>
      </c>
      <c r="V130" s="86" t="str">
        <f t="shared" si="144"/>
        <v>15/08/2038</v>
      </c>
      <c r="W130" s="53" t="str">
        <f t="shared" si="207"/>
        <v>OK</v>
      </c>
      <c r="X130" s="28">
        <f t="shared" si="222"/>
        <v>275</v>
      </c>
      <c r="Y130" s="28">
        <f t="shared" si="208"/>
        <v>592</v>
      </c>
      <c r="Z130" s="20" t="str">
        <f t="shared" si="209"/>
        <v>snu_ini.xml</v>
      </c>
      <c r="AA130" s="50" t="str">
        <f t="shared" si="197"/>
        <v>330562_0.1574</v>
      </c>
      <c r="AB130" s="18" t="str">
        <f t="shared" si="218"/>
        <v>14050_h1_sta.xml</v>
      </c>
      <c r="AC130" s="18" t="str">
        <f t="shared" si="204"/>
        <v>14050.2037</v>
      </c>
      <c r="AD130" s="18" t="str">
        <f t="shared" si="229"/>
        <v>14050.2038</v>
      </c>
      <c r="AE130" s="20">
        <f t="shared" si="199"/>
        <v>2</v>
      </c>
      <c r="AF130" s="15">
        <v>1</v>
      </c>
      <c r="AG130" s="3">
        <v>0</v>
      </c>
      <c r="AH130" s="20" t="str">
        <f>VLOOKUP(Q130,Liste_plantes!$A$2:$C$7,3,FALSE)</f>
        <v>wheat_plt.xml</v>
      </c>
      <c r="AI130" s="20" t="str">
        <f>CONCATENATE(J130,"-",L130,"-",VLOOKUP(Q130,Liste_plantes!$A$2:$B$7,2,FALSE),"_tec.xml")</f>
        <v>1-2-BT_tec.xml</v>
      </c>
      <c r="AJ130" s="3" t="s">
        <v>16</v>
      </c>
      <c r="AK130" s="15" t="s">
        <v>16</v>
      </c>
      <c r="AL130" s="15" t="s">
        <v>16</v>
      </c>
      <c r="AM130" s="15" t="s">
        <v>16</v>
      </c>
    </row>
    <row r="131" spans="1:39" x14ac:dyDescent="0.3">
      <c r="A131" s="55" t="str">
        <f t="shared" si="228"/>
        <v>cnrm-cm5-aladin63</v>
      </c>
      <c r="B131" s="55" t="str">
        <f t="shared" si="228"/>
        <v>cca</v>
      </c>
      <c r="C131" s="55" t="str">
        <f t="shared" si="228"/>
        <v>8.5</v>
      </c>
      <c r="D131" s="55">
        <f t="shared" si="228"/>
        <v>1895</v>
      </c>
      <c r="E131" s="55">
        <f t="shared" si="228"/>
        <v>14050</v>
      </c>
      <c r="F131" s="55" t="str">
        <f t="shared" si="228"/>
        <v>781_1895</v>
      </c>
      <c r="G131" s="55">
        <f t="shared" si="228"/>
        <v>330562</v>
      </c>
      <c r="H131" s="55" t="str">
        <f t="shared" si="228"/>
        <v>0.1574</v>
      </c>
      <c r="I131" s="55" t="str">
        <f t="shared" si="193"/>
        <v>562_NGC25</v>
      </c>
      <c r="J131" s="55">
        <f t="shared" si="228"/>
        <v>1</v>
      </c>
      <c r="K131" s="55" t="str">
        <f t="shared" si="228"/>
        <v>BT_ci_MF</v>
      </c>
      <c r="L131" s="55">
        <f t="shared" si="228"/>
        <v>2</v>
      </c>
      <c r="M131" s="55" t="str">
        <f t="shared" si="228"/>
        <v>BT</v>
      </c>
      <c r="N131" s="55" t="str">
        <f t="shared" si="228"/>
        <v>h1</v>
      </c>
      <c r="O131" s="55">
        <f t="shared" si="230"/>
        <v>2038</v>
      </c>
      <c r="P131" s="55">
        <f t="shared" si="143"/>
        <v>2039</v>
      </c>
      <c r="Q131" s="55" t="str">
        <f t="shared" si="206"/>
        <v>ray grass d'Italie</v>
      </c>
      <c r="R131" s="55" t="str">
        <f t="shared" si="202"/>
        <v>ok</v>
      </c>
      <c r="S131" s="50" t="str">
        <f t="shared" ref="S131:S194" si="231">CONCATENATE(F131,"-",I131,"-",J131,"-",L131,"-",M131,"-",N131)</f>
        <v>781_1895-562_NGC25-1-2-BT-h1</v>
      </c>
      <c r="T131" s="50" t="str">
        <f>CONCATENATE(F131,"-",I131,"-",J131,"-",L131,"-",M131,"-",N131,"-",P131,"-",VLOOKUP(Q131,Liste_plantes!$A$2:$B$7,2,FALSE))</f>
        <v>781_1895-562_NGC25-1-2-BT-h1-2039-rgi</v>
      </c>
      <c r="U131" s="86">
        <f t="shared" si="211"/>
        <v>50633</v>
      </c>
      <c r="V131" s="86" t="str">
        <f t="shared" si="144"/>
        <v>08/03/2039</v>
      </c>
      <c r="W131" s="53" t="str">
        <f t="shared" si="207"/>
        <v>OK</v>
      </c>
      <c r="X131" s="28">
        <f t="shared" si="222"/>
        <v>228</v>
      </c>
      <c r="Y131" s="28">
        <f t="shared" si="208"/>
        <v>432</v>
      </c>
      <c r="Z131" s="20" t="str">
        <f t="shared" si="209"/>
        <v>snu_ini.xml</v>
      </c>
      <c r="AA131" s="50" t="str">
        <f t="shared" si="197"/>
        <v>330562_0.1574</v>
      </c>
      <c r="AB131" s="18" t="str">
        <f t="shared" si="218"/>
        <v>14050_h1_sta.xml</v>
      </c>
      <c r="AC131" s="18" t="str">
        <f t="shared" si="204"/>
        <v>14050.2038</v>
      </c>
      <c r="AD131" s="18" t="str">
        <f t="shared" si="229"/>
        <v>14050.2039</v>
      </c>
      <c r="AE131" s="20">
        <f t="shared" si="199"/>
        <v>2</v>
      </c>
      <c r="AF131" s="15">
        <v>1</v>
      </c>
      <c r="AG131" s="3">
        <v>0</v>
      </c>
      <c r="AH131" s="20" t="str">
        <f>VLOOKUP(Q131,Liste_plantes!$A$2:$C$7,3,FALSE)</f>
        <v>ItalianRyegrass_CoverCrop_plt.xml</v>
      </c>
      <c r="AI131" s="20" t="str">
        <f>CONCATENATE(J131,"-",L131,"-",VLOOKUP(Q131,Liste_plantes!$A$2:$B$7,2,FALSE),"_tec.xml")</f>
        <v>1-2-rgi_tec.xml</v>
      </c>
      <c r="AJ131" s="3" t="s">
        <v>16</v>
      </c>
      <c r="AK131" s="15" t="s">
        <v>16</v>
      </c>
      <c r="AL131" s="15" t="s">
        <v>16</v>
      </c>
      <c r="AM131" s="15" t="s">
        <v>16</v>
      </c>
    </row>
    <row r="132" spans="1:39" x14ac:dyDescent="0.3">
      <c r="A132" s="55" t="str">
        <f t="shared" ref="A132:N148" si="232">A131</f>
        <v>cnrm-cm5-aladin63</v>
      </c>
      <c r="B132" s="55" t="str">
        <f t="shared" si="232"/>
        <v>cca</v>
      </c>
      <c r="C132" s="55" t="str">
        <f t="shared" si="232"/>
        <v>8.5</v>
      </c>
      <c r="D132" s="55">
        <f t="shared" si="232"/>
        <v>1895</v>
      </c>
      <c r="E132" s="55">
        <f t="shared" si="232"/>
        <v>14050</v>
      </c>
      <c r="F132" s="55" t="str">
        <f t="shared" si="232"/>
        <v>781_1895</v>
      </c>
      <c r="G132" s="55">
        <f t="shared" si="232"/>
        <v>330562</v>
      </c>
      <c r="H132" s="55" t="str">
        <f t="shared" si="232"/>
        <v>0.1574</v>
      </c>
      <c r="I132" s="55" t="str">
        <f t="shared" si="193"/>
        <v>562_NGC25</v>
      </c>
      <c r="J132" s="55">
        <f t="shared" si="232"/>
        <v>1</v>
      </c>
      <c r="K132" s="55" t="str">
        <f t="shared" si="232"/>
        <v>BT_ci_MF</v>
      </c>
      <c r="L132" s="55">
        <f t="shared" si="232"/>
        <v>2</v>
      </c>
      <c r="M132" s="55" t="str">
        <f t="shared" si="232"/>
        <v>BT</v>
      </c>
      <c r="N132" s="55" t="str">
        <f t="shared" si="232"/>
        <v>h1</v>
      </c>
      <c r="O132" s="55">
        <f t="shared" si="230"/>
        <v>2039</v>
      </c>
      <c r="P132" s="55">
        <f t="shared" si="143"/>
        <v>2039</v>
      </c>
      <c r="Q132" s="55" t="str">
        <f t="shared" si="206"/>
        <v>maïs fourrage</v>
      </c>
      <c r="R132" s="55" t="str">
        <f t="shared" si="202"/>
        <v>ok</v>
      </c>
      <c r="S132" s="50" t="str">
        <f t="shared" si="231"/>
        <v>781_1895-562_NGC25-1-2-BT-h1</v>
      </c>
      <c r="T132" s="50" t="str">
        <f>CONCATENATE(F132,"-",I132,"-",J132,"-",L132,"-",M132,"-",N132,"-",P132,"-",VLOOKUP(Q132,Liste_plantes!$A$2:$B$7,2,FALSE))</f>
        <v>781_1895-562_NGC25-1-2-BT-h1-2039-MF</v>
      </c>
      <c r="U132" s="86">
        <f>V131+1</f>
        <v>50838</v>
      </c>
      <c r="V132" s="86" t="str">
        <f t="shared" si="144"/>
        <v>01/10/2039</v>
      </c>
      <c r="W132" s="53" t="str">
        <f t="shared" si="207"/>
        <v>OK</v>
      </c>
      <c r="X132" s="28">
        <f t="shared" si="222"/>
        <v>68</v>
      </c>
      <c r="Y132" s="28">
        <f t="shared" si="208"/>
        <v>274</v>
      </c>
      <c r="Z132" s="20" t="str">
        <f t="shared" si="209"/>
        <v>snu_ini.xml</v>
      </c>
      <c r="AA132" s="50" t="str">
        <f t="shared" si="197"/>
        <v>330562_0.1574</v>
      </c>
      <c r="AB132" s="18" t="str">
        <f t="shared" si="218"/>
        <v>14050_h1_sta.xml</v>
      </c>
      <c r="AC132" s="18" t="str">
        <f t="shared" si="204"/>
        <v>14050.2039</v>
      </c>
      <c r="AD132" s="18" t="str">
        <f t="shared" si="229"/>
        <v>14050.2039</v>
      </c>
      <c r="AE132" s="20">
        <f t="shared" si="199"/>
        <v>1</v>
      </c>
      <c r="AF132" s="15">
        <v>1</v>
      </c>
      <c r="AG132" s="3">
        <v>0</v>
      </c>
      <c r="AH132" s="20" t="str">
        <f>VLOOKUP(Q132,Liste_plantes!$A$2:$C$7,3,FALSE)</f>
        <v>corn_plt.xml</v>
      </c>
      <c r="AI132" s="20" t="str">
        <f>CONCATENATE(J132,"-",L132,"-",VLOOKUP(Q132,Liste_plantes!$A$2:$B$7,2,FALSE),"_tec.xml")</f>
        <v>1-2-MF_tec.xml</v>
      </c>
      <c r="AJ132" s="3" t="s">
        <v>16</v>
      </c>
      <c r="AK132" s="15" t="s">
        <v>16</v>
      </c>
      <c r="AL132" s="15" t="s">
        <v>16</v>
      </c>
      <c r="AM132" s="15" t="s">
        <v>16</v>
      </c>
    </row>
    <row r="133" spans="1:39" x14ac:dyDescent="0.3">
      <c r="A133" s="55" t="str">
        <f t="shared" si="232"/>
        <v>cnrm-cm5-aladin63</v>
      </c>
      <c r="B133" s="55" t="str">
        <f t="shared" si="232"/>
        <v>cca</v>
      </c>
      <c r="C133" s="55" t="str">
        <f t="shared" si="232"/>
        <v>8.5</v>
      </c>
      <c r="D133" s="55">
        <f t="shared" si="232"/>
        <v>1895</v>
      </c>
      <c r="E133" s="55">
        <f t="shared" si="232"/>
        <v>14050</v>
      </c>
      <c r="F133" s="55" t="str">
        <f t="shared" si="232"/>
        <v>781_1895</v>
      </c>
      <c r="G133" s="55">
        <f t="shared" si="232"/>
        <v>330562</v>
      </c>
      <c r="H133" s="55" t="str">
        <f t="shared" si="232"/>
        <v>0.1574</v>
      </c>
      <c r="I133" s="55" t="str">
        <f t="shared" si="193"/>
        <v>562_NGC25</v>
      </c>
      <c r="J133" s="55">
        <f t="shared" si="232"/>
        <v>1</v>
      </c>
      <c r="K133" s="55" t="str">
        <f t="shared" si="232"/>
        <v>BT_ci_MF</v>
      </c>
      <c r="L133" s="55">
        <f t="shared" si="232"/>
        <v>2</v>
      </c>
      <c r="M133" s="55" t="str">
        <f t="shared" si="232"/>
        <v>BT</v>
      </c>
      <c r="N133" s="55" t="str">
        <f t="shared" si="232"/>
        <v>h1</v>
      </c>
      <c r="O133" s="55">
        <f t="shared" si="230"/>
        <v>2039</v>
      </c>
      <c r="P133" s="55">
        <f t="shared" ref="P133:P198" si="233">IF(Q133="maïs fourrage",O133,O133+1)</f>
        <v>2040</v>
      </c>
      <c r="Q133" s="55" t="str">
        <f t="shared" si="206"/>
        <v>blé tendre</v>
      </c>
      <c r="R133" s="55" t="str">
        <f t="shared" si="202"/>
        <v>ok</v>
      </c>
      <c r="S133" s="50" t="str">
        <f t="shared" si="231"/>
        <v>781_1895-562_NGC25-1-2-BT-h1</v>
      </c>
      <c r="T133" s="50" t="str">
        <f>CONCATENATE(F133,"-",I133,"-",J133,"-",L133,"-",M133,"-",N133,"-",P133,"-",VLOOKUP(Q133,Liste_plantes!$A$2:$B$7,2,FALSE))</f>
        <v>781_1895-562_NGC25-1-2-BT-h1-2040-BT</v>
      </c>
      <c r="U133" s="86">
        <f>V132+1</f>
        <v>51045</v>
      </c>
      <c r="V133" s="86" t="str">
        <f t="shared" ref="V133:V198" si="234">IF(Q133="blé tendre",CONCATENATE("15/08/",P133),IF(Q133="ray grass d'Italie",CONCATENATE("08/03/",P133),IF(Q133="maïs fourrage",CONCATENATE("01/10/",P133),"pb")))</f>
        <v>15/08/2040</v>
      </c>
      <c r="W133" s="53" t="str">
        <f t="shared" si="207"/>
        <v>OK</v>
      </c>
      <c r="X133" s="28">
        <f t="shared" si="222"/>
        <v>275</v>
      </c>
      <c r="Y133" s="28">
        <f t="shared" si="208"/>
        <v>593</v>
      </c>
      <c r="Z133" s="20" t="str">
        <f t="shared" si="209"/>
        <v>snu_ini.xml</v>
      </c>
      <c r="AA133" s="50" t="str">
        <f t="shared" si="197"/>
        <v>330562_0.1574</v>
      </c>
      <c r="AB133" s="18" t="str">
        <f t="shared" si="218"/>
        <v>14050_h1_sta.xml</v>
      </c>
      <c r="AC133" s="18" t="str">
        <f t="shared" si="204"/>
        <v>14050.2039</v>
      </c>
      <c r="AD133" s="18" t="str">
        <f t="shared" si="229"/>
        <v>14050.2040</v>
      </c>
      <c r="AE133" s="20">
        <f t="shared" si="199"/>
        <v>2</v>
      </c>
      <c r="AF133" s="15">
        <v>1</v>
      </c>
      <c r="AG133" s="3">
        <v>0</v>
      </c>
      <c r="AH133" s="20" t="str">
        <f>VLOOKUP(Q133,Liste_plantes!$A$2:$C$7,3,FALSE)</f>
        <v>wheat_plt.xml</v>
      </c>
      <c r="AI133" s="20" t="str">
        <f>CONCATENATE(J133,"-",L133,"-",VLOOKUP(Q133,Liste_plantes!$A$2:$B$7,2,FALSE),"_tec.xml")</f>
        <v>1-2-BT_tec.xml</v>
      </c>
      <c r="AJ133" s="3" t="s">
        <v>16</v>
      </c>
      <c r="AK133" s="15" t="s">
        <v>16</v>
      </c>
      <c r="AL133" s="15" t="s">
        <v>16</v>
      </c>
      <c r="AM133" s="15" t="s">
        <v>16</v>
      </c>
    </row>
    <row r="134" spans="1:39" x14ac:dyDescent="0.3">
      <c r="A134" s="55" t="str">
        <f t="shared" si="232"/>
        <v>cnrm-cm5-aladin63</v>
      </c>
      <c r="B134" s="55" t="str">
        <f t="shared" si="232"/>
        <v>cca</v>
      </c>
      <c r="C134" s="55" t="str">
        <f t="shared" si="232"/>
        <v>8.5</v>
      </c>
      <c r="D134" s="55">
        <f t="shared" si="232"/>
        <v>1895</v>
      </c>
      <c r="E134" s="55">
        <f t="shared" si="232"/>
        <v>14050</v>
      </c>
      <c r="F134" s="55" t="str">
        <f t="shared" si="232"/>
        <v>781_1895</v>
      </c>
      <c r="G134" s="55">
        <f t="shared" si="232"/>
        <v>330562</v>
      </c>
      <c r="H134" s="55" t="str">
        <f t="shared" si="232"/>
        <v>0.1574</v>
      </c>
      <c r="I134" s="55" t="str">
        <f t="shared" si="193"/>
        <v>562_NGC25</v>
      </c>
      <c r="J134" s="55">
        <f t="shared" si="232"/>
        <v>1</v>
      </c>
      <c r="K134" s="55" t="str">
        <f t="shared" si="232"/>
        <v>BT_ci_MF</v>
      </c>
      <c r="L134" s="55">
        <f t="shared" si="232"/>
        <v>2</v>
      </c>
      <c r="M134" s="55" t="str">
        <f t="shared" si="232"/>
        <v>BT</v>
      </c>
      <c r="N134" s="55" t="str">
        <f t="shared" si="232"/>
        <v>h1</v>
      </c>
      <c r="O134" s="55">
        <f t="shared" si="230"/>
        <v>2040</v>
      </c>
      <c r="P134" s="55">
        <f t="shared" si="233"/>
        <v>2041</v>
      </c>
      <c r="Q134" s="55" t="str">
        <f t="shared" si="206"/>
        <v>ray grass d'Italie</v>
      </c>
      <c r="R134" s="55" t="str">
        <f t="shared" si="202"/>
        <v>ok</v>
      </c>
      <c r="S134" s="50" t="str">
        <f t="shared" si="231"/>
        <v>781_1895-562_NGC25-1-2-BT-h1</v>
      </c>
      <c r="T134" s="50" t="str">
        <f>CONCATENATE(F134,"-",I134,"-",J134,"-",L134,"-",M134,"-",N134,"-",P134,"-",VLOOKUP(Q134,Liste_plantes!$A$2:$B$7,2,FALSE))</f>
        <v>781_1895-562_NGC25-1-2-BT-h1-2041-rgi</v>
      </c>
      <c r="U134" s="86">
        <f t="shared" ref="U134:U147" si="235">V133+1</f>
        <v>51364</v>
      </c>
      <c r="V134" s="86" t="str">
        <f t="shared" si="234"/>
        <v>08/03/2041</v>
      </c>
      <c r="W134" s="53" t="str">
        <f t="shared" si="207"/>
        <v>OK</v>
      </c>
      <c r="X134" s="28">
        <f t="shared" si="222"/>
        <v>229</v>
      </c>
      <c r="Y134" s="28">
        <f t="shared" si="208"/>
        <v>433</v>
      </c>
      <c r="Z134" s="20" t="str">
        <f t="shared" si="209"/>
        <v>snu_ini.xml</v>
      </c>
      <c r="AA134" s="50" t="str">
        <f t="shared" si="197"/>
        <v>330562_0.1574</v>
      </c>
      <c r="AB134" s="18" t="str">
        <f t="shared" si="218"/>
        <v>14050_h1_sta.xml</v>
      </c>
      <c r="AC134" s="18" t="str">
        <f t="shared" si="204"/>
        <v>14050.2040</v>
      </c>
      <c r="AD134" s="18" t="str">
        <f t="shared" si="229"/>
        <v>14050.2041</v>
      </c>
      <c r="AE134" s="20">
        <f t="shared" si="199"/>
        <v>2</v>
      </c>
      <c r="AF134" s="15">
        <v>1</v>
      </c>
      <c r="AG134" s="3">
        <v>0</v>
      </c>
      <c r="AH134" s="20" t="str">
        <f>VLOOKUP(Q134,Liste_plantes!$A$2:$C$7,3,FALSE)</f>
        <v>ItalianRyegrass_CoverCrop_plt.xml</v>
      </c>
      <c r="AI134" s="20" t="str">
        <f>CONCATENATE(J134,"-",L134,"-",VLOOKUP(Q134,Liste_plantes!$A$2:$B$7,2,FALSE),"_tec.xml")</f>
        <v>1-2-rgi_tec.xml</v>
      </c>
      <c r="AJ134" s="3" t="s">
        <v>16</v>
      </c>
      <c r="AK134" s="15" t="s">
        <v>16</v>
      </c>
      <c r="AL134" s="15" t="s">
        <v>16</v>
      </c>
      <c r="AM134" s="15" t="s">
        <v>16</v>
      </c>
    </row>
    <row r="135" spans="1:39" x14ac:dyDescent="0.3">
      <c r="A135" s="55" t="str">
        <f t="shared" si="232"/>
        <v>cnrm-cm5-aladin63</v>
      </c>
      <c r="B135" s="55" t="str">
        <f t="shared" si="232"/>
        <v>cca</v>
      </c>
      <c r="C135" s="55" t="str">
        <f t="shared" si="232"/>
        <v>8.5</v>
      </c>
      <c r="D135" s="55">
        <f t="shared" si="232"/>
        <v>1895</v>
      </c>
      <c r="E135" s="55">
        <f t="shared" si="232"/>
        <v>14050</v>
      </c>
      <c r="F135" s="55" t="str">
        <f t="shared" si="232"/>
        <v>781_1895</v>
      </c>
      <c r="G135" s="55">
        <f t="shared" si="232"/>
        <v>330562</v>
      </c>
      <c r="H135" s="55" t="str">
        <f t="shared" si="232"/>
        <v>0.1574</v>
      </c>
      <c r="I135" s="55" t="str">
        <f t="shared" si="193"/>
        <v>562_NGC25</v>
      </c>
      <c r="J135" s="55">
        <f t="shared" si="232"/>
        <v>1</v>
      </c>
      <c r="K135" s="55" t="str">
        <f t="shared" si="232"/>
        <v>BT_ci_MF</v>
      </c>
      <c r="L135" s="55">
        <f t="shared" si="232"/>
        <v>2</v>
      </c>
      <c r="M135" s="55" t="str">
        <f t="shared" si="232"/>
        <v>BT</v>
      </c>
      <c r="N135" s="55" t="str">
        <f t="shared" si="232"/>
        <v>h1</v>
      </c>
      <c r="O135" s="55">
        <f t="shared" si="230"/>
        <v>2041</v>
      </c>
      <c r="P135" s="55">
        <f t="shared" si="233"/>
        <v>2041</v>
      </c>
      <c r="Q135" s="55" t="str">
        <f t="shared" si="206"/>
        <v>maïs fourrage</v>
      </c>
      <c r="R135" s="55" t="str">
        <f t="shared" si="202"/>
        <v>ok</v>
      </c>
      <c r="S135" s="50" t="str">
        <f t="shared" si="231"/>
        <v>781_1895-562_NGC25-1-2-BT-h1</v>
      </c>
      <c r="T135" s="50" t="str">
        <f>CONCATENATE(F135,"-",I135,"-",J135,"-",L135,"-",M135,"-",N135,"-",P135,"-",VLOOKUP(Q135,Liste_plantes!$A$2:$B$7,2,FALSE))</f>
        <v>781_1895-562_NGC25-1-2-BT-h1-2041-MF</v>
      </c>
      <c r="U135" s="86">
        <f t="shared" si="235"/>
        <v>51569</v>
      </c>
      <c r="V135" s="86" t="str">
        <f t="shared" si="234"/>
        <v>01/10/2041</v>
      </c>
      <c r="W135" s="53" t="str">
        <f t="shared" si="207"/>
        <v>OK</v>
      </c>
      <c r="X135" s="28">
        <f t="shared" ref="X135:X147" si="236">U135-DATE($O135,1,1)+1</f>
        <v>68</v>
      </c>
      <c r="Y135" s="28">
        <f t="shared" ref="Y135:Y152" si="237">V135-DATE($O135,1,1)+1</f>
        <v>274</v>
      </c>
      <c r="Z135" s="20" t="str">
        <f t="shared" si="209"/>
        <v>snu_ini.xml</v>
      </c>
      <c r="AA135" s="50" t="str">
        <f t="shared" si="197"/>
        <v>330562_0.1574</v>
      </c>
      <c r="AB135" s="18" t="str">
        <f t="shared" si="218"/>
        <v>14050_h1_sta.xml</v>
      </c>
      <c r="AC135" s="18" t="str">
        <f t="shared" si="204"/>
        <v>14050.2041</v>
      </c>
      <c r="AD135" s="18" t="str">
        <f t="shared" si="229"/>
        <v>14050.2041</v>
      </c>
      <c r="AE135" s="20">
        <f t="shared" si="199"/>
        <v>1</v>
      </c>
      <c r="AF135" s="15">
        <v>1</v>
      </c>
      <c r="AG135" s="3">
        <v>0</v>
      </c>
      <c r="AH135" s="20" t="str">
        <f>VLOOKUP(Q135,Liste_plantes!$A$2:$C$7,3,FALSE)</f>
        <v>corn_plt.xml</v>
      </c>
      <c r="AI135" s="20" t="str">
        <f>CONCATENATE(J135,"-",L135,"-",VLOOKUP(Q135,Liste_plantes!$A$2:$B$7,2,FALSE),"_tec.xml")</f>
        <v>1-2-MF_tec.xml</v>
      </c>
      <c r="AJ135" s="3" t="s">
        <v>16</v>
      </c>
      <c r="AK135" s="15" t="s">
        <v>16</v>
      </c>
      <c r="AL135" s="15" t="s">
        <v>16</v>
      </c>
      <c r="AM135" s="15" t="s">
        <v>16</v>
      </c>
    </row>
    <row r="136" spans="1:39" x14ac:dyDescent="0.3">
      <c r="A136" s="55" t="str">
        <f t="shared" si="232"/>
        <v>cnrm-cm5-aladin63</v>
      </c>
      <c r="B136" s="55" t="str">
        <f t="shared" si="232"/>
        <v>cca</v>
      </c>
      <c r="C136" s="55" t="str">
        <f t="shared" si="232"/>
        <v>8.5</v>
      </c>
      <c r="D136" s="55">
        <f t="shared" si="232"/>
        <v>1895</v>
      </c>
      <c r="E136" s="55">
        <f t="shared" si="232"/>
        <v>14050</v>
      </c>
      <c r="F136" s="55" t="str">
        <f t="shared" si="232"/>
        <v>781_1895</v>
      </c>
      <c r="G136" s="55">
        <f t="shared" si="232"/>
        <v>330562</v>
      </c>
      <c r="H136" s="55" t="str">
        <f t="shared" si="232"/>
        <v>0.1574</v>
      </c>
      <c r="I136" s="55" t="str">
        <f t="shared" si="193"/>
        <v>562_NGC25</v>
      </c>
      <c r="J136" s="55">
        <f t="shared" si="232"/>
        <v>1</v>
      </c>
      <c r="K136" s="55" t="str">
        <f t="shared" si="232"/>
        <v>BT_ci_MF</v>
      </c>
      <c r="L136" s="55">
        <f t="shared" si="232"/>
        <v>2</v>
      </c>
      <c r="M136" s="55" t="str">
        <f t="shared" si="232"/>
        <v>BT</v>
      </c>
      <c r="N136" s="55" t="str">
        <f t="shared" si="232"/>
        <v>h1</v>
      </c>
      <c r="O136" s="55">
        <f t="shared" si="230"/>
        <v>2041</v>
      </c>
      <c r="P136" s="55">
        <f t="shared" si="233"/>
        <v>2042</v>
      </c>
      <c r="Q136" s="55" t="str">
        <f t="shared" si="206"/>
        <v>blé tendre</v>
      </c>
      <c r="R136" s="55" t="str">
        <f t="shared" si="202"/>
        <v>ok</v>
      </c>
      <c r="S136" s="50" t="str">
        <f t="shared" si="231"/>
        <v>781_1895-562_NGC25-1-2-BT-h1</v>
      </c>
      <c r="T136" s="50" t="str">
        <f>CONCATENATE(F136,"-",I136,"-",J136,"-",L136,"-",M136,"-",N136,"-",P136,"-",VLOOKUP(Q136,Liste_plantes!$A$2:$B$7,2,FALSE))</f>
        <v>781_1895-562_NGC25-1-2-BT-h1-2042-BT</v>
      </c>
      <c r="U136" s="86">
        <f t="shared" si="235"/>
        <v>51776</v>
      </c>
      <c r="V136" s="86" t="str">
        <f t="shared" si="234"/>
        <v>15/08/2042</v>
      </c>
      <c r="W136" s="53" t="str">
        <f t="shared" si="207"/>
        <v>OK</v>
      </c>
      <c r="X136" s="28">
        <f t="shared" si="236"/>
        <v>275</v>
      </c>
      <c r="Y136" s="28">
        <f t="shared" si="237"/>
        <v>592</v>
      </c>
      <c r="Z136" s="20" t="str">
        <f t="shared" si="209"/>
        <v>snu_ini.xml</v>
      </c>
      <c r="AA136" s="50" t="str">
        <f t="shared" si="197"/>
        <v>330562_0.1574</v>
      </c>
      <c r="AB136" s="18" t="str">
        <f t="shared" si="218"/>
        <v>14050_h1_sta.xml</v>
      </c>
      <c r="AC136" s="18" t="str">
        <f t="shared" si="204"/>
        <v>14050.2041</v>
      </c>
      <c r="AD136" s="18" t="str">
        <f t="shared" si="229"/>
        <v>14050.2042</v>
      </c>
      <c r="AE136" s="20">
        <f t="shared" si="199"/>
        <v>2</v>
      </c>
      <c r="AF136" s="15">
        <v>1</v>
      </c>
      <c r="AG136" s="3">
        <v>0</v>
      </c>
      <c r="AH136" s="20" t="str">
        <f>VLOOKUP(Q136,Liste_plantes!$A$2:$C$7,3,FALSE)</f>
        <v>wheat_plt.xml</v>
      </c>
      <c r="AI136" s="20" t="str">
        <f>CONCATENATE(J136,"-",L136,"-",VLOOKUP(Q136,Liste_plantes!$A$2:$B$7,2,FALSE),"_tec.xml")</f>
        <v>1-2-BT_tec.xml</v>
      </c>
      <c r="AJ136" s="3" t="s">
        <v>16</v>
      </c>
      <c r="AK136" s="15" t="s">
        <v>16</v>
      </c>
      <c r="AL136" s="15" t="s">
        <v>16</v>
      </c>
      <c r="AM136" s="15" t="s">
        <v>16</v>
      </c>
    </row>
    <row r="137" spans="1:39" x14ac:dyDescent="0.3">
      <c r="A137" s="55" t="str">
        <f t="shared" si="232"/>
        <v>cnrm-cm5-aladin63</v>
      </c>
      <c r="B137" s="55" t="str">
        <f t="shared" si="232"/>
        <v>cca</v>
      </c>
      <c r="C137" s="55" t="str">
        <f t="shared" si="232"/>
        <v>8.5</v>
      </c>
      <c r="D137" s="55">
        <f t="shared" si="232"/>
        <v>1895</v>
      </c>
      <c r="E137" s="55">
        <f t="shared" si="232"/>
        <v>14050</v>
      </c>
      <c r="F137" s="55" t="str">
        <f t="shared" si="232"/>
        <v>781_1895</v>
      </c>
      <c r="G137" s="55">
        <f t="shared" si="232"/>
        <v>330562</v>
      </c>
      <c r="H137" s="55" t="str">
        <f t="shared" si="232"/>
        <v>0.1574</v>
      </c>
      <c r="I137" s="55" t="str">
        <f t="shared" si="193"/>
        <v>562_NGC25</v>
      </c>
      <c r="J137" s="55">
        <f t="shared" si="232"/>
        <v>1</v>
      </c>
      <c r="K137" s="55" t="str">
        <f t="shared" si="232"/>
        <v>BT_ci_MF</v>
      </c>
      <c r="L137" s="55">
        <f t="shared" si="232"/>
        <v>2</v>
      </c>
      <c r="M137" s="55" t="str">
        <f t="shared" si="232"/>
        <v>BT</v>
      </c>
      <c r="N137" s="55" t="str">
        <f t="shared" si="232"/>
        <v>h1</v>
      </c>
      <c r="O137" s="55">
        <f t="shared" si="230"/>
        <v>2042</v>
      </c>
      <c r="P137" s="55">
        <f t="shared" si="233"/>
        <v>2043</v>
      </c>
      <c r="Q137" s="55" t="str">
        <f t="shared" si="206"/>
        <v>ray grass d'Italie</v>
      </c>
      <c r="R137" s="55" t="str">
        <f t="shared" si="202"/>
        <v>ok</v>
      </c>
      <c r="S137" s="50" t="str">
        <f t="shared" si="231"/>
        <v>781_1895-562_NGC25-1-2-BT-h1</v>
      </c>
      <c r="T137" s="50" t="str">
        <f>CONCATENATE(F137,"-",I137,"-",J137,"-",L137,"-",M137,"-",N137,"-",P137,"-",VLOOKUP(Q137,Liste_plantes!$A$2:$B$7,2,FALSE))</f>
        <v>781_1895-562_NGC25-1-2-BT-h1-2043-rgi</v>
      </c>
      <c r="U137" s="86">
        <f t="shared" si="235"/>
        <v>52094</v>
      </c>
      <c r="V137" s="86" t="str">
        <f t="shared" si="234"/>
        <v>08/03/2043</v>
      </c>
      <c r="W137" s="53" t="str">
        <f t="shared" si="207"/>
        <v>OK</v>
      </c>
      <c r="X137" s="28">
        <f t="shared" si="236"/>
        <v>228</v>
      </c>
      <c r="Y137" s="28">
        <f t="shared" si="237"/>
        <v>432</v>
      </c>
      <c r="Z137" s="20" t="str">
        <f t="shared" si="209"/>
        <v>snu_ini.xml</v>
      </c>
      <c r="AA137" s="50" t="str">
        <f t="shared" si="197"/>
        <v>330562_0.1574</v>
      </c>
      <c r="AB137" s="18" t="str">
        <f t="shared" si="218"/>
        <v>14050_h1_sta.xml</v>
      </c>
      <c r="AC137" s="18" t="str">
        <f t="shared" si="204"/>
        <v>14050.2042</v>
      </c>
      <c r="AD137" s="18" t="str">
        <f t="shared" si="229"/>
        <v>14050.2043</v>
      </c>
      <c r="AE137" s="20">
        <f t="shared" si="199"/>
        <v>2</v>
      </c>
      <c r="AF137" s="15">
        <v>1</v>
      </c>
      <c r="AG137" s="3">
        <v>0</v>
      </c>
      <c r="AH137" s="20" t="str">
        <f>VLOOKUP(Q137,Liste_plantes!$A$2:$C$7,3,FALSE)</f>
        <v>ItalianRyegrass_CoverCrop_plt.xml</v>
      </c>
      <c r="AI137" s="20" t="str">
        <f>CONCATENATE(J137,"-",L137,"-",VLOOKUP(Q137,Liste_plantes!$A$2:$B$7,2,FALSE),"_tec.xml")</f>
        <v>1-2-rgi_tec.xml</v>
      </c>
      <c r="AJ137" s="3" t="s">
        <v>16</v>
      </c>
      <c r="AK137" s="15" t="s">
        <v>16</v>
      </c>
      <c r="AL137" s="15" t="s">
        <v>16</v>
      </c>
      <c r="AM137" s="15" t="s">
        <v>16</v>
      </c>
    </row>
    <row r="138" spans="1:39" x14ac:dyDescent="0.3">
      <c r="A138" s="55" t="str">
        <f t="shared" si="232"/>
        <v>cnrm-cm5-aladin63</v>
      </c>
      <c r="B138" s="55" t="str">
        <f t="shared" si="232"/>
        <v>cca</v>
      </c>
      <c r="C138" s="55" t="str">
        <f t="shared" si="232"/>
        <v>8.5</v>
      </c>
      <c r="D138" s="55">
        <f t="shared" si="232"/>
        <v>1895</v>
      </c>
      <c r="E138" s="55">
        <f t="shared" si="232"/>
        <v>14050</v>
      </c>
      <c r="F138" s="55" t="str">
        <f t="shared" si="232"/>
        <v>781_1895</v>
      </c>
      <c r="G138" s="55">
        <f t="shared" si="232"/>
        <v>330562</v>
      </c>
      <c r="H138" s="55" t="str">
        <f t="shared" si="232"/>
        <v>0.1574</v>
      </c>
      <c r="I138" s="55" t="str">
        <f t="shared" si="193"/>
        <v>562_NGC25</v>
      </c>
      <c r="J138" s="55">
        <f t="shared" si="232"/>
        <v>1</v>
      </c>
      <c r="K138" s="55" t="str">
        <f t="shared" si="232"/>
        <v>BT_ci_MF</v>
      </c>
      <c r="L138" s="55">
        <f t="shared" si="232"/>
        <v>2</v>
      </c>
      <c r="M138" s="55" t="str">
        <f t="shared" si="232"/>
        <v>BT</v>
      </c>
      <c r="N138" s="55" t="str">
        <f t="shared" si="232"/>
        <v>h1</v>
      </c>
      <c r="O138" s="55">
        <f t="shared" si="230"/>
        <v>2043</v>
      </c>
      <c r="P138" s="55">
        <f t="shared" si="233"/>
        <v>2043</v>
      </c>
      <c r="Q138" s="55" t="str">
        <f t="shared" si="206"/>
        <v>maïs fourrage</v>
      </c>
      <c r="R138" s="55" t="str">
        <f t="shared" si="202"/>
        <v>ok</v>
      </c>
      <c r="S138" s="50" t="str">
        <f t="shared" si="231"/>
        <v>781_1895-562_NGC25-1-2-BT-h1</v>
      </c>
      <c r="T138" s="50" t="str">
        <f>CONCATENATE(F138,"-",I138,"-",J138,"-",L138,"-",M138,"-",N138,"-",P138,"-",VLOOKUP(Q138,Liste_plantes!$A$2:$B$7,2,FALSE))</f>
        <v>781_1895-562_NGC25-1-2-BT-h1-2043-MF</v>
      </c>
      <c r="U138" s="86">
        <f t="shared" si="235"/>
        <v>52299</v>
      </c>
      <c r="V138" s="86" t="str">
        <f t="shared" si="234"/>
        <v>01/10/2043</v>
      </c>
      <c r="W138" s="53" t="str">
        <f t="shared" si="207"/>
        <v>OK</v>
      </c>
      <c r="X138" s="28">
        <f t="shared" si="236"/>
        <v>68</v>
      </c>
      <c r="Y138" s="28">
        <f t="shared" si="237"/>
        <v>274</v>
      </c>
      <c r="Z138" s="20" t="str">
        <f t="shared" si="209"/>
        <v>snu_ini.xml</v>
      </c>
      <c r="AA138" s="50" t="str">
        <f t="shared" si="197"/>
        <v>330562_0.1574</v>
      </c>
      <c r="AB138" s="18" t="str">
        <f t="shared" si="218"/>
        <v>14050_h1_sta.xml</v>
      </c>
      <c r="AC138" s="18" t="str">
        <f t="shared" si="204"/>
        <v>14050.2043</v>
      </c>
      <c r="AD138" s="18" t="str">
        <f t="shared" si="229"/>
        <v>14050.2043</v>
      </c>
      <c r="AE138" s="20">
        <f t="shared" si="199"/>
        <v>1</v>
      </c>
      <c r="AF138" s="15">
        <v>1</v>
      </c>
      <c r="AG138" s="3">
        <v>0</v>
      </c>
      <c r="AH138" s="20" t="str">
        <f>VLOOKUP(Q138,Liste_plantes!$A$2:$C$7,3,FALSE)</f>
        <v>corn_plt.xml</v>
      </c>
      <c r="AI138" s="20" t="str">
        <f>CONCATENATE(J138,"-",L138,"-",VLOOKUP(Q138,Liste_plantes!$A$2:$B$7,2,FALSE),"_tec.xml")</f>
        <v>1-2-MF_tec.xml</v>
      </c>
      <c r="AJ138" s="3" t="s">
        <v>16</v>
      </c>
      <c r="AK138" s="15" t="s">
        <v>16</v>
      </c>
      <c r="AL138" s="15" t="s">
        <v>16</v>
      </c>
      <c r="AM138" s="15" t="s">
        <v>16</v>
      </c>
    </row>
    <row r="139" spans="1:39" x14ac:dyDescent="0.3">
      <c r="A139" s="55" t="str">
        <f t="shared" si="232"/>
        <v>cnrm-cm5-aladin63</v>
      </c>
      <c r="B139" s="55" t="str">
        <f t="shared" si="232"/>
        <v>cca</v>
      </c>
      <c r="C139" s="55" t="str">
        <f t="shared" si="232"/>
        <v>8.5</v>
      </c>
      <c r="D139" s="55">
        <f t="shared" si="232"/>
        <v>1895</v>
      </c>
      <c r="E139" s="55">
        <f t="shared" si="232"/>
        <v>14050</v>
      </c>
      <c r="F139" s="55" t="str">
        <f t="shared" si="232"/>
        <v>781_1895</v>
      </c>
      <c r="G139" s="55">
        <f t="shared" si="232"/>
        <v>330562</v>
      </c>
      <c r="H139" s="55" t="str">
        <f t="shared" si="232"/>
        <v>0.1574</v>
      </c>
      <c r="I139" s="55" t="str">
        <f t="shared" si="193"/>
        <v>562_NGC25</v>
      </c>
      <c r="J139" s="55">
        <f t="shared" si="232"/>
        <v>1</v>
      </c>
      <c r="K139" s="55" t="str">
        <f t="shared" si="232"/>
        <v>BT_ci_MF</v>
      </c>
      <c r="L139" s="55">
        <f t="shared" si="232"/>
        <v>2</v>
      </c>
      <c r="M139" s="55" t="str">
        <f t="shared" si="232"/>
        <v>BT</v>
      </c>
      <c r="N139" s="55" t="str">
        <f t="shared" si="232"/>
        <v>h1</v>
      </c>
      <c r="O139" s="55">
        <f t="shared" si="230"/>
        <v>2043</v>
      </c>
      <c r="P139" s="55">
        <f t="shared" si="233"/>
        <v>2044</v>
      </c>
      <c r="Q139" s="55" t="str">
        <f t="shared" si="206"/>
        <v>blé tendre</v>
      </c>
      <c r="R139" s="55" t="str">
        <f t="shared" si="202"/>
        <v>ok</v>
      </c>
      <c r="S139" s="50" t="str">
        <f t="shared" si="231"/>
        <v>781_1895-562_NGC25-1-2-BT-h1</v>
      </c>
      <c r="T139" s="50" t="str">
        <f>CONCATENATE(F139,"-",I139,"-",J139,"-",L139,"-",M139,"-",N139,"-",P139,"-",VLOOKUP(Q139,Liste_plantes!$A$2:$B$7,2,FALSE))</f>
        <v>781_1895-562_NGC25-1-2-BT-h1-2044-BT</v>
      </c>
      <c r="U139" s="86">
        <f t="shared" si="235"/>
        <v>52506</v>
      </c>
      <c r="V139" s="86" t="str">
        <f t="shared" si="234"/>
        <v>15/08/2044</v>
      </c>
      <c r="W139" s="53" t="str">
        <f t="shared" si="207"/>
        <v>OK</v>
      </c>
      <c r="X139" s="28">
        <f t="shared" si="236"/>
        <v>275</v>
      </c>
      <c r="Y139" s="28">
        <f t="shared" si="237"/>
        <v>593</v>
      </c>
      <c r="Z139" s="20" t="str">
        <f t="shared" si="209"/>
        <v>snu_ini.xml</v>
      </c>
      <c r="AA139" s="50" t="str">
        <f t="shared" si="197"/>
        <v>330562_0.1574</v>
      </c>
      <c r="AB139" s="18" t="str">
        <f t="shared" si="218"/>
        <v>14050_h1_sta.xml</v>
      </c>
      <c r="AC139" s="18" t="str">
        <f t="shared" si="204"/>
        <v>14050.2043</v>
      </c>
      <c r="AD139" s="18" t="str">
        <f t="shared" si="229"/>
        <v>14050.2044</v>
      </c>
      <c r="AE139" s="20">
        <f t="shared" si="199"/>
        <v>2</v>
      </c>
      <c r="AF139" s="15">
        <v>1</v>
      </c>
      <c r="AG139" s="3">
        <v>0</v>
      </c>
      <c r="AH139" s="20" t="str">
        <f>VLOOKUP(Q139,Liste_plantes!$A$2:$C$7,3,FALSE)</f>
        <v>wheat_plt.xml</v>
      </c>
      <c r="AI139" s="20" t="str">
        <f>CONCATENATE(J139,"-",L139,"-",VLOOKUP(Q139,Liste_plantes!$A$2:$B$7,2,FALSE),"_tec.xml")</f>
        <v>1-2-BT_tec.xml</v>
      </c>
      <c r="AJ139" s="3" t="s">
        <v>16</v>
      </c>
      <c r="AK139" s="15" t="s">
        <v>16</v>
      </c>
      <c r="AL139" s="15" t="s">
        <v>16</v>
      </c>
      <c r="AM139" s="15" t="s">
        <v>16</v>
      </c>
    </row>
    <row r="140" spans="1:39" x14ac:dyDescent="0.3">
      <c r="A140" s="55" t="str">
        <f t="shared" si="232"/>
        <v>cnrm-cm5-aladin63</v>
      </c>
      <c r="B140" s="55" t="str">
        <f t="shared" si="232"/>
        <v>cca</v>
      </c>
      <c r="C140" s="55" t="str">
        <f t="shared" si="232"/>
        <v>8.5</v>
      </c>
      <c r="D140" s="55">
        <f t="shared" si="232"/>
        <v>1895</v>
      </c>
      <c r="E140" s="55">
        <f t="shared" si="232"/>
        <v>14050</v>
      </c>
      <c r="F140" s="55" t="str">
        <f t="shared" si="232"/>
        <v>781_1895</v>
      </c>
      <c r="G140" s="55">
        <f t="shared" si="232"/>
        <v>330562</v>
      </c>
      <c r="H140" s="55" t="str">
        <f t="shared" si="232"/>
        <v>0.1574</v>
      </c>
      <c r="I140" s="55" t="str">
        <f t="shared" si="193"/>
        <v>562_NGC25</v>
      </c>
      <c r="J140" s="55">
        <f t="shared" si="232"/>
        <v>1</v>
      </c>
      <c r="K140" s="55" t="str">
        <f t="shared" si="232"/>
        <v>BT_ci_MF</v>
      </c>
      <c r="L140" s="55">
        <f t="shared" si="232"/>
        <v>2</v>
      </c>
      <c r="M140" s="55" t="str">
        <f t="shared" si="232"/>
        <v>BT</v>
      </c>
      <c r="N140" s="55" t="str">
        <f t="shared" si="232"/>
        <v>h1</v>
      </c>
      <c r="O140" s="55">
        <f t="shared" si="230"/>
        <v>2044</v>
      </c>
      <c r="P140" s="55">
        <f t="shared" si="233"/>
        <v>2045</v>
      </c>
      <c r="Q140" s="55" t="str">
        <f t="shared" si="206"/>
        <v>ray grass d'Italie</v>
      </c>
      <c r="R140" s="55" t="str">
        <f t="shared" si="202"/>
        <v>ok</v>
      </c>
      <c r="S140" s="50" t="str">
        <f t="shared" si="231"/>
        <v>781_1895-562_NGC25-1-2-BT-h1</v>
      </c>
      <c r="T140" s="50" t="str">
        <f>CONCATENATE(F140,"-",I140,"-",J140,"-",L140,"-",M140,"-",N140,"-",P140,"-",VLOOKUP(Q140,Liste_plantes!$A$2:$B$7,2,FALSE))</f>
        <v>781_1895-562_NGC25-1-2-BT-h1-2045-rgi</v>
      </c>
      <c r="U140" s="86">
        <f t="shared" si="235"/>
        <v>52825</v>
      </c>
      <c r="V140" s="86" t="str">
        <f t="shared" si="234"/>
        <v>08/03/2045</v>
      </c>
      <c r="W140" s="53" t="str">
        <f t="shared" si="207"/>
        <v>OK</v>
      </c>
      <c r="X140" s="28">
        <f t="shared" si="236"/>
        <v>229</v>
      </c>
      <c r="Y140" s="28">
        <f t="shared" si="237"/>
        <v>433</v>
      </c>
      <c r="Z140" s="20" t="str">
        <f t="shared" si="209"/>
        <v>snu_ini.xml</v>
      </c>
      <c r="AA140" s="50" t="str">
        <f t="shared" si="197"/>
        <v>330562_0.1574</v>
      </c>
      <c r="AB140" s="18" t="str">
        <f t="shared" si="218"/>
        <v>14050_h1_sta.xml</v>
      </c>
      <c r="AC140" s="18" t="str">
        <f t="shared" si="204"/>
        <v>14050.2044</v>
      </c>
      <c r="AD140" s="18" t="str">
        <f t="shared" si="229"/>
        <v>14050.2045</v>
      </c>
      <c r="AE140" s="20">
        <f t="shared" si="199"/>
        <v>2</v>
      </c>
      <c r="AF140" s="15">
        <v>1</v>
      </c>
      <c r="AG140" s="3">
        <v>0</v>
      </c>
      <c r="AH140" s="20" t="str">
        <f>VLOOKUP(Q140,Liste_plantes!$A$2:$C$7,3,FALSE)</f>
        <v>ItalianRyegrass_CoverCrop_plt.xml</v>
      </c>
      <c r="AI140" s="20" t="str">
        <f>CONCATENATE(J140,"-",L140,"-",VLOOKUP(Q140,Liste_plantes!$A$2:$B$7,2,FALSE),"_tec.xml")</f>
        <v>1-2-rgi_tec.xml</v>
      </c>
      <c r="AJ140" s="3" t="s">
        <v>16</v>
      </c>
      <c r="AK140" s="15" t="s">
        <v>16</v>
      </c>
      <c r="AL140" s="15" t="s">
        <v>16</v>
      </c>
      <c r="AM140" s="15" t="s">
        <v>16</v>
      </c>
    </row>
    <row r="141" spans="1:39" x14ac:dyDescent="0.3">
      <c r="A141" s="55" t="str">
        <f t="shared" si="232"/>
        <v>cnrm-cm5-aladin63</v>
      </c>
      <c r="B141" s="55" t="str">
        <f t="shared" si="232"/>
        <v>cca</v>
      </c>
      <c r="C141" s="55" t="str">
        <f t="shared" si="232"/>
        <v>8.5</v>
      </c>
      <c r="D141" s="55">
        <f t="shared" si="232"/>
        <v>1895</v>
      </c>
      <c r="E141" s="55">
        <f t="shared" si="232"/>
        <v>14050</v>
      </c>
      <c r="F141" s="55" t="str">
        <f t="shared" si="232"/>
        <v>781_1895</v>
      </c>
      <c r="G141" s="55">
        <f t="shared" si="232"/>
        <v>330562</v>
      </c>
      <c r="H141" s="55" t="str">
        <f t="shared" si="232"/>
        <v>0.1574</v>
      </c>
      <c r="I141" s="55" t="str">
        <f t="shared" si="193"/>
        <v>562_NGC25</v>
      </c>
      <c r="J141" s="55">
        <f t="shared" si="232"/>
        <v>1</v>
      </c>
      <c r="K141" s="55" t="str">
        <f t="shared" si="232"/>
        <v>BT_ci_MF</v>
      </c>
      <c r="L141" s="55">
        <f t="shared" si="232"/>
        <v>2</v>
      </c>
      <c r="M141" s="55" t="str">
        <f t="shared" si="232"/>
        <v>BT</v>
      </c>
      <c r="N141" s="55" t="str">
        <f t="shared" si="232"/>
        <v>h1</v>
      </c>
      <c r="O141" s="55">
        <f t="shared" si="230"/>
        <v>2045</v>
      </c>
      <c r="P141" s="55">
        <f t="shared" si="233"/>
        <v>2045</v>
      </c>
      <c r="Q141" s="55" t="str">
        <f t="shared" si="206"/>
        <v>maïs fourrage</v>
      </c>
      <c r="R141" s="55" t="str">
        <f t="shared" si="202"/>
        <v>ok</v>
      </c>
      <c r="S141" s="50" t="str">
        <f t="shared" si="231"/>
        <v>781_1895-562_NGC25-1-2-BT-h1</v>
      </c>
      <c r="T141" s="50" t="str">
        <f>CONCATENATE(F141,"-",I141,"-",J141,"-",L141,"-",M141,"-",N141,"-",P141,"-",VLOOKUP(Q141,Liste_plantes!$A$2:$B$7,2,FALSE))</f>
        <v>781_1895-562_NGC25-1-2-BT-h1-2045-MF</v>
      </c>
      <c r="U141" s="86">
        <f t="shared" si="235"/>
        <v>53030</v>
      </c>
      <c r="V141" s="86" t="str">
        <f t="shared" si="234"/>
        <v>01/10/2045</v>
      </c>
      <c r="W141" s="53" t="str">
        <f t="shared" si="207"/>
        <v>OK</v>
      </c>
      <c r="X141" s="28">
        <f t="shared" si="236"/>
        <v>68</v>
      </c>
      <c r="Y141" s="28">
        <f t="shared" si="237"/>
        <v>274</v>
      </c>
      <c r="Z141" s="20" t="str">
        <f t="shared" si="209"/>
        <v>snu_ini.xml</v>
      </c>
      <c r="AA141" s="50" t="str">
        <f t="shared" si="197"/>
        <v>330562_0.1574</v>
      </c>
      <c r="AB141" s="18" t="str">
        <f t="shared" si="218"/>
        <v>14050_h1_sta.xml</v>
      </c>
      <c r="AC141" s="18" t="str">
        <f t="shared" si="204"/>
        <v>14050.2045</v>
      </c>
      <c r="AD141" s="18" t="str">
        <f t="shared" si="229"/>
        <v>14050.2045</v>
      </c>
      <c r="AE141" s="20">
        <f t="shared" si="199"/>
        <v>1</v>
      </c>
      <c r="AF141" s="15">
        <v>1</v>
      </c>
      <c r="AG141" s="3">
        <v>0</v>
      </c>
      <c r="AH141" s="20" t="str">
        <f>VLOOKUP(Q141,Liste_plantes!$A$2:$C$7,3,FALSE)</f>
        <v>corn_plt.xml</v>
      </c>
      <c r="AI141" s="20" t="str">
        <f>CONCATENATE(J141,"-",L141,"-",VLOOKUP(Q141,Liste_plantes!$A$2:$B$7,2,FALSE),"_tec.xml")</f>
        <v>1-2-MF_tec.xml</v>
      </c>
      <c r="AJ141" s="3" t="s">
        <v>16</v>
      </c>
      <c r="AK141" s="15" t="s">
        <v>16</v>
      </c>
      <c r="AL141" s="15" t="s">
        <v>16</v>
      </c>
      <c r="AM141" s="15" t="s">
        <v>16</v>
      </c>
    </row>
    <row r="142" spans="1:39" x14ac:dyDescent="0.3">
      <c r="A142" s="55" t="str">
        <f t="shared" si="232"/>
        <v>cnrm-cm5-aladin63</v>
      </c>
      <c r="B142" s="55" t="str">
        <f t="shared" si="232"/>
        <v>cca</v>
      </c>
      <c r="C142" s="55" t="str">
        <f t="shared" si="232"/>
        <v>8.5</v>
      </c>
      <c r="D142" s="55">
        <f t="shared" si="232"/>
        <v>1895</v>
      </c>
      <c r="E142" s="55">
        <f t="shared" si="232"/>
        <v>14050</v>
      </c>
      <c r="F142" s="55" t="str">
        <f t="shared" si="232"/>
        <v>781_1895</v>
      </c>
      <c r="G142" s="55">
        <f t="shared" si="232"/>
        <v>330562</v>
      </c>
      <c r="H142" s="55" t="str">
        <f t="shared" si="232"/>
        <v>0.1574</v>
      </c>
      <c r="I142" s="55" t="str">
        <f t="shared" si="193"/>
        <v>562_NGC25</v>
      </c>
      <c r="J142" s="55">
        <f t="shared" si="232"/>
        <v>1</v>
      </c>
      <c r="K142" s="55" t="str">
        <f t="shared" si="232"/>
        <v>BT_ci_MF</v>
      </c>
      <c r="L142" s="55">
        <f t="shared" si="232"/>
        <v>2</v>
      </c>
      <c r="M142" s="55" t="str">
        <f t="shared" si="232"/>
        <v>BT</v>
      </c>
      <c r="N142" s="55" t="str">
        <f t="shared" si="232"/>
        <v>h1</v>
      </c>
      <c r="O142" s="55">
        <f t="shared" si="230"/>
        <v>2045</v>
      </c>
      <c r="P142" s="55">
        <f t="shared" si="233"/>
        <v>2046</v>
      </c>
      <c r="Q142" s="55" t="str">
        <f t="shared" si="206"/>
        <v>blé tendre</v>
      </c>
      <c r="R142" s="55" t="str">
        <f t="shared" si="202"/>
        <v>ok</v>
      </c>
      <c r="S142" s="50" t="str">
        <f t="shared" si="231"/>
        <v>781_1895-562_NGC25-1-2-BT-h1</v>
      </c>
      <c r="T142" s="50" t="str">
        <f>CONCATENATE(F142,"-",I142,"-",J142,"-",L142,"-",M142,"-",N142,"-",P142,"-",VLOOKUP(Q142,Liste_plantes!$A$2:$B$7,2,FALSE))</f>
        <v>781_1895-562_NGC25-1-2-BT-h1-2046-BT</v>
      </c>
      <c r="U142" s="86">
        <f t="shared" si="235"/>
        <v>53237</v>
      </c>
      <c r="V142" s="86" t="str">
        <f t="shared" si="234"/>
        <v>15/08/2046</v>
      </c>
      <c r="W142" s="53" t="str">
        <f t="shared" si="207"/>
        <v>OK</v>
      </c>
      <c r="X142" s="28">
        <f t="shared" si="236"/>
        <v>275</v>
      </c>
      <c r="Y142" s="28">
        <f t="shared" si="237"/>
        <v>592</v>
      </c>
      <c r="Z142" s="20" t="str">
        <f t="shared" si="209"/>
        <v>snu_ini.xml</v>
      </c>
      <c r="AA142" s="50" t="str">
        <f t="shared" si="197"/>
        <v>330562_0.1574</v>
      </c>
      <c r="AB142" s="18" t="str">
        <f t="shared" si="218"/>
        <v>14050_h1_sta.xml</v>
      </c>
      <c r="AC142" s="18" t="str">
        <f t="shared" si="204"/>
        <v>14050.2045</v>
      </c>
      <c r="AD142" s="18" t="str">
        <f t="shared" si="229"/>
        <v>14050.2046</v>
      </c>
      <c r="AE142" s="20">
        <f t="shared" si="199"/>
        <v>2</v>
      </c>
      <c r="AF142" s="15">
        <v>1</v>
      </c>
      <c r="AG142" s="3">
        <v>0</v>
      </c>
      <c r="AH142" s="20" t="str">
        <f>VLOOKUP(Q142,Liste_plantes!$A$2:$C$7,3,FALSE)</f>
        <v>wheat_plt.xml</v>
      </c>
      <c r="AI142" s="20" t="str">
        <f>CONCATENATE(J142,"-",L142,"-",VLOOKUP(Q142,Liste_plantes!$A$2:$B$7,2,FALSE),"_tec.xml")</f>
        <v>1-2-BT_tec.xml</v>
      </c>
      <c r="AJ142" s="3" t="s">
        <v>16</v>
      </c>
      <c r="AK142" s="15" t="s">
        <v>16</v>
      </c>
      <c r="AL142" s="15" t="s">
        <v>16</v>
      </c>
      <c r="AM142" s="15" t="s">
        <v>16</v>
      </c>
    </row>
    <row r="143" spans="1:39" x14ac:dyDescent="0.3">
      <c r="A143" s="55" t="str">
        <f t="shared" si="232"/>
        <v>cnrm-cm5-aladin63</v>
      </c>
      <c r="B143" s="55" t="str">
        <f t="shared" si="232"/>
        <v>cca</v>
      </c>
      <c r="C143" s="55" t="str">
        <f t="shared" si="232"/>
        <v>8.5</v>
      </c>
      <c r="D143" s="55">
        <f t="shared" si="232"/>
        <v>1895</v>
      </c>
      <c r="E143" s="55">
        <f t="shared" si="232"/>
        <v>14050</v>
      </c>
      <c r="F143" s="55" t="str">
        <f t="shared" si="232"/>
        <v>781_1895</v>
      </c>
      <c r="G143" s="55">
        <f t="shared" si="232"/>
        <v>330562</v>
      </c>
      <c r="H143" s="55" t="str">
        <f t="shared" si="232"/>
        <v>0.1574</v>
      </c>
      <c r="I143" s="55" t="str">
        <f t="shared" si="193"/>
        <v>562_NGC25</v>
      </c>
      <c r="J143" s="55">
        <f t="shared" si="232"/>
        <v>1</v>
      </c>
      <c r="K143" s="55" t="str">
        <f t="shared" si="232"/>
        <v>BT_ci_MF</v>
      </c>
      <c r="L143" s="55">
        <f t="shared" si="232"/>
        <v>2</v>
      </c>
      <c r="M143" s="55" t="str">
        <f t="shared" si="232"/>
        <v>BT</v>
      </c>
      <c r="N143" s="55" t="str">
        <f t="shared" si="232"/>
        <v>h1</v>
      </c>
      <c r="O143" s="55">
        <f t="shared" si="230"/>
        <v>2046</v>
      </c>
      <c r="P143" s="55">
        <f t="shared" si="233"/>
        <v>2047</v>
      </c>
      <c r="Q143" s="55" t="str">
        <f t="shared" si="206"/>
        <v>ray grass d'Italie</v>
      </c>
      <c r="R143" s="55" t="str">
        <f t="shared" si="202"/>
        <v>ok</v>
      </c>
      <c r="S143" s="50" t="str">
        <f t="shared" si="231"/>
        <v>781_1895-562_NGC25-1-2-BT-h1</v>
      </c>
      <c r="T143" s="50" t="str">
        <f>CONCATENATE(F143,"-",I143,"-",J143,"-",L143,"-",M143,"-",N143,"-",P143,"-",VLOOKUP(Q143,Liste_plantes!$A$2:$B$7,2,FALSE))</f>
        <v>781_1895-562_NGC25-1-2-BT-h1-2047-rgi</v>
      </c>
      <c r="U143" s="86">
        <f t="shared" si="235"/>
        <v>53555</v>
      </c>
      <c r="V143" s="86" t="str">
        <f t="shared" si="234"/>
        <v>08/03/2047</v>
      </c>
      <c r="W143" s="53" t="str">
        <f t="shared" si="207"/>
        <v>OK</v>
      </c>
      <c r="X143" s="28">
        <f t="shared" si="236"/>
        <v>228</v>
      </c>
      <c r="Y143" s="28">
        <f t="shared" si="237"/>
        <v>432</v>
      </c>
      <c r="Z143" s="20" t="str">
        <f t="shared" si="209"/>
        <v>snu_ini.xml</v>
      </c>
      <c r="AA143" s="50" t="str">
        <f t="shared" si="197"/>
        <v>330562_0.1574</v>
      </c>
      <c r="AB143" s="18" t="str">
        <f t="shared" si="218"/>
        <v>14050_h1_sta.xml</v>
      </c>
      <c r="AC143" s="18" t="str">
        <f t="shared" si="204"/>
        <v>14050.2046</v>
      </c>
      <c r="AD143" s="18" t="str">
        <f t="shared" si="229"/>
        <v>14050.2047</v>
      </c>
      <c r="AE143" s="20">
        <f t="shared" si="199"/>
        <v>2</v>
      </c>
      <c r="AF143" s="15">
        <v>1</v>
      </c>
      <c r="AG143" s="3">
        <v>0</v>
      </c>
      <c r="AH143" s="20" t="str">
        <f>VLOOKUP(Q143,Liste_plantes!$A$2:$C$7,3,FALSE)</f>
        <v>ItalianRyegrass_CoverCrop_plt.xml</v>
      </c>
      <c r="AI143" s="20" t="str">
        <f>CONCATENATE(J143,"-",L143,"-",VLOOKUP(Q143,Liste_plantes!$A$2:$B$7,2,FALSE),"_tec.xml")</f>
        <v>1-2-rgi_tec.xml</v>
      </c>
      <c r="AJ143" s="3" t="s">
        <v>16</v>
      </c>
      <c r="AK143" s="15" t="s">
        <v>16</v>
      </c>
      <c r="AL143" s="15" t="s">
        <v>16</v>
      </c>
      <c r="AM143" s="15" t="s">
        <v>16</v>
      </c>
    </row>
    <row r="144" spans="1:39" x14ac:dyDescent="0.3">
      <c r="A144" s="55" t="str">
        <f t="shared" si="232"/>
        <v>cnrm-cm5-aladin63</v>
      </c>
      <c r="B144" s="55" t="str">
        <f t="shared" si="232"/>
        <v>cca</v>
      </c>
      <c r="C144" s="55" t="str">
        <f t="shared" si="232"/>
        <v>8.5</v>
      </c>
      <c r="D144" s="55">
        <f t="shared" si="232"/>
        <v>1895</v>
      </c>
      <c r="E144" s="55">
        <f t="shared" si="232"/>
        <v>14050</v>
      </c>
      <c r="F144" s="55" t="str">
        <f t="shared" si="232"/>
        <v>781_1895</v>
      </c>
      <c r="G144" s="55">
        <f t="shared" si="232"/>
        <v>330562</v>
      </c>
      <c r="H144" s="55" t="str">
        <f t="shared" si="232"/>
        <v>0.1574</v>
      </c>
      <c r="I144" s="55" t="str">
        <f t="shared" si="193"/>
        <v>562_NGC25</v>
      </c>
      <c r="J144" s="55">
        <f t="shared" si="232"/>
        <v>1</v>
      </c>
      <c r="K144" s="55" t="str">
        <f t="shared" si="232"/>
        <v>BT_ci_MF</v>
      </c>
      <c r="L144" s="55">
        <f t="shared" si="232"/>
        <v>2</v>
      </c>
      <c r="M144" s="55" t="str">
        <f t="shared" si="232"/>
        <v>BT</v>
      </c>
      <c r="N144" s="55" t="str">
        <f t="shared" si="232"/>
        <v>h1</v>
      </c>
      <c r="O144" s="55">
        <f t="shared" si="230"/>
        <v>2047</v>
      </c>
      <c r="P144" s="55">
        <f t="shared" si="233"/>
        <v>2047</v>
      </c>
      <c r="Q144" s="55" t="str">
        <f t="shared" si="206"/>
        <v>maïs fourrage</v>
      </c>
      <c r="R144" s="55" t="str">
        <f t="shared" si="202"/>
        <v>ok</v>
      </c>
      <c r="S144" s="50" t="str">
        <f t="shared" si="231"/>
        <v>781_1895-562_NGC25-1-2-BT-h1</v>
      </c>
      <c r="T144" s="50" t="str">
        <f>CONCATENATE(F144,"-",I144,"-",J144,"-",L144,"-",M144,"-",N144,"-",P144,"-",VLOOKUP(Q144,Liste_plantes!$A$2:$B$7,2,FALSE))</f>
        <v>781_1895-562_NGC25-1-2-BT-h1-2047-MF</v>
      </c>
      <c r="U144" s="86">
        <f t="shared" si="235"/>
        <v>53760</v>
      </c>
      <c r="V144" s="86" t="str">
        <f t="shared" si="234"/>
        <v>01/10/2047</v>
      </c>
      <c r="W144" s="53" t="str">
        <f t="shared" si="207"/>
        <v>OK</v>
      </c>
      <c r="X144" s="28">
        <f t="shared" si="236"/>
        <v>68</v>
      </c>
      <c r="Y144" s="28">
        <f t="shared" si="237"/>
        <v>274</v>
      </c>
      <c r="Z144" s="20" t="str">
        <f t="shared" si="209"/>
        <v>snu_ini.xml</v>
      </c>
      <c r="AA144" s="50" t="str">
        <f t="shared" si="197"/>
        <v>330562_0.1574</v>
      </c>
      <c r="AB144" s="18" t="str">
        <f t="shared" si="218"/>
        <v>14050_h1_sta.xml</v>
      </c>
      <c r="AC144" s="18" t="str">
        <f t="shared" si="204"/>
        <v>14050.2047</v>
      </c>
      <c r="AD144" s="18" t="str">
        <f t="shared" si="229"/>
        <v>14050.2047</v>
      </c>
      <c r="AE144" s="20">
        <f t="shared" si="199"/>
        <v>1</v>
      </c>
      <c r="AF144" s="15">
        <v>1</v>
      </c>
      <c r="AG144" s="3">
        <v>0</v>
      </c>
      <c r="AH144" s="20" t="str">
        <f>VLOOKUP(Q144,Liste_plantes!$A$2:$C$7,3,FALSE)</f>
        <v>corn_plt.xml</v>
      </c>
      <c r="AI144" s="20" t="str">
        <f>CONCATENATE(J144,"-",L144,"-",VLOOKUP(Q144,Liste_plantes!$A$2:$B$7,2,FALSE),"_tec.xml")</f>
        <v>1-2-MF_tec.xml</v>
      </c>
      <c r="AJ144" s="3" t="s">
        <v>16</v>
      </c>
      <c r="AK144" s="15" t="s">
        <v>16</v>
      </c>
      <c r="AL144" s="15" t="s">
        <v>16</v>
      </c>
      <c r="AM144" s="15" t="s">
        <v>16</v>
      </c>
    </row>
    <row r="145" spans="1:39" x14ac:dyDescent="0.3">
      <c r="A145" s="55" t="str">
        <f t="shared" si="232"/>
        <v>cnrm-cm5-aladin63</v>
      </c>
      <c r="B145" s="55" t="str">
        <f t="shared" si="232"/>
        <v>cca</v>
      </c>
      <c r="C145" s="55" t="str">
        <f t="shared" si="232"/>
        <v>8.5</v>
      </c>
      <c r="D145" s="55">
        <f t="shared" si="232"/>
        <v>1895</v>
      </c>
      <c r="E145" s="55">
        <f t="shared" si="232"/>
        <v>14050</v>
      </c>
      <c r="F145" s="55" t="str">
        <f t="shared" si="232"/>
        <v>781_1895</v>
      </c>
      <c r="G145" s="55">
        <f t="shared" si="232"/>
        <v>330562</v>
      </c>
      <c r="H145" s="55" t="str">
        <f t="shared" si="232"/>
        <v>0.1574</v>
      </c>
      <c r="I145" s="55" t="str">
        <f t="shared" si="193"/>
        <v>562_NGC25</v>
      </c>
      <c r="J145" s="55">
        <f t="shared" si="232"/>
        <v>1</v>
      </c>
      <c r="K145" s="55" t="str">
        <f t="shared" si="232"/>
        <v>BT_ci_MF</v>
      </c>
      <c r="L145" s="55">
        <f t="shared" si="232"/>
        <v>2</v>
      </c>
      <c r="M145" s="55" t="str">
        <f t="shared" si="232"/>
        <v>BT</v>
      </c>
      <c r="N145" s="55" t="str">
        <f t="shared" si="232"/>
        <v>h1</v>
      </c>
      <c r="O145" s="55">
        <f t="shared" si="230"/>
        <v>2047</v>
      </c>
      <c r="P145" s="55">
        <f t="shared" si="233"/>
        <v>2048</v>
      </c>
      <c r="Q145" s="55" t="str">
        <f t="shared" si="206"/>
        <v>blé tendre</v>
      </c>
      <c r="R145" s="55" t="str">
        <f t="shared" si="202"/>
        <v>ok</v>
      </c>
      <c r="S145" s="50" t="str">
        <f t="shared" si="231"/>
        <v>781_1895-562_NGC25-1-2-BT-h1</v>
      </c>
      <c r="T145" s="50" t="str">
        <f>CONCATENATE(F145,"-",I145,"-",J145,"-",L145,"-",M145,"-",N145,"-",P145,"-",VLOOKUP(Q145,Liste_plantes!$A$2:$B$7,2,FALSE))</f>
        <v>781_1895-562_NGC25-1-2-BT-h1-2048-BT</v>
      </c>
      <c r="U145" s="86">
        <f t="shared" si="235"/>
        <v>53967</v>
      </c>
      <c r="V145" s="86" t="str">
        <f t="shared" si="234"/>
        <v>15/08/2048</v>
      </c>
      <c r="W145" s="53" t="str">
        <f t="shared" si="207"/>
        <v>OK</v>
      </c>
      <c r="X145" s="28">
        <f t="shared" si="236"/>
        <v>275</v>
      </c>
      <c r="Y145" s="28">
        <f t="shared" si="237"/>
        <v>593</v>
      </c>
      <c r="Z145" s="20" t="str">
        <f t="shared" si="209"/>
        <v>snu_ini.xml</v>
      </c>
      <c r="AA145" s="50" t="str">
        <f t="shared" si="197"/>
        <v>330562_0.1574</v>
      </c>
      <c r="AB145" s="18" t="str">
        <f t="shared" si="218"/>
        <v>14050_h1_sta.xml</v>
      </c>
      <c r="AC145" s="18" t="str">
        <f t="shared" si="204"/>
        <v>14050.2047</v>
      </c>
      <c r="AD145" s="18" t="str">
        <f t="shared" si="229"/>
        <v>14050.2048</v>
      </c>
      <c r="AE145" s="20">
        <f t="shared" si="199"/>
        <v>2</v>
      </c>
      <c r="AF145" s="15">
        <v>1</v>
      </c>
      <c r="AG145" s="3">
        <v>0</v>
      </c>
      <c r="AH145" s="20" t="str">
        <f>VLOOKUP(Q145,Liste_plantes!$A$2:$C$7,3,FALSE)</f>
        <v>wheat_plt.xml</v>
      </c>
      <c r="AI145" s="20" t="str">
        <f>CONCATENATE(J145,"-",L145,"-",VLOOKUP(Q145,Liste_plantes!$A$2:$B$7,2,FALSE),"_tec.xml")</f>
        <v>1-2-BT_tec.xml</v>
      </c>
      <c r="AJ145" s="3" t="s">
        <v>16</v>
      </c>
      <c r="AK145" s="15" t="s">
        <v>16</v>
      </c>
      <c r="AL145" s="15" t="s">
        <v>16</v>
      </c>
      <c r="AM145" s="15" t="s">
        <v>16</v>
      </c>
    </row>
    <row r="146" spans="1:39" x14ac:dyDescent="0.3">
      <c r="A146" s="55" t="str">
        <f t="shared" si="232"/>
        <v>cnrm-cm5-aladin63</v>
      </c>
      <c r="B146" s="55" t="str">
        <f t="shared" si="232"/>
        <v>cca</v>
      </c>
      <c r="C146" s="55" t="str">
        <f t="shared" si="232"/>
        <v>8.5</v>
      </c>
      <c r="D146" s="55">
        <f t="shared" si="232"/>
        <v>1895</v>
      </c>
      <c r="E146" s="55">
        <f t="shared" si="232"/>
        <v>14050</v>
      </c>
      <c r="F146" s="55" t="str">
        <f t="shared" si="232"/>
        <v>781_1895</v>
      </c>
      <c r="G146" s="55">
        <f t="shared" si="232"/>
        <v>330562</v>
      </c>
      <c r="H146" s="55" t="str">
        <f t="shared" si="232"/>
        <v>0.1574</v>
      </c>
      <c r="I146" s="55" t="str">
        <f t="shared" si="193"/>
        <v>562_NGC25</v>
      </c>
      <c r="J146" s="55">
        <f t="shared" si="232"/>
        <v>1</v>
      </c>
      <c r="K146" s="55" t="str">
        <f t="shared" si="232"/>
        <v>BT_ci_MF</v>
      </c>
      <c r="L146" s="55">
        <f t="shared" si="232"/>
        <v>2</v>
      </c>
      <c r="M146" s="55" t="str">
        <f t="shared" si="232"/>
        <v>BT</v>
      </c>
      <c r="N146" s="55" t="str">
        <f t="shared" si="232"/>
        <v>h1</v>
      </c>
      <c r="O146" s="55">
        <f t="shared" si="230"/>
        <v>2048</v>
      </c>
      <c r="P146" s="55">
        <f t="shared" si="233"/>
        <v>2049</v>
      </c>
      <c r="Q146" s="55" t="str">
        <f t="shared" si="206"/>
        <v>ray grass d'Italie</v>
      </c>
      <c r="R146" s="55" t="str">
        <f t="shared" si="202"/>
        <v>ok</v>
      </c>
      <c r="S146" s="50" t="str">
        <f t="shared" si="231"/>
        <v>781_1895-562_NGC25-1-2-BT-h1</v>
      </c>
      <c r="T146" s="50" t="str">
        <f>CONCATENATE(F146,"-",I146,"-",J146,"-",L146,"-",M146,"-",N146,"-",P146,"-",VLOOKUP(Q146,Liste_plantes!$A$2:$B$7,2,FALSE))</f>
        <v>781_1895-562_NGC25-1-2-BT-h1-2049-rgi</v>
      </c>
      <c r="U146" s="86">
        <f t="shared" si="235"/>
        <v>54286</v>
      </c>
      <c r="V146" s="86" t="str">
        <f t="shared" si="234"/>
        <v>08/03/2049</v>
      </c>
      <c r="W146" s="53" t="str">
        <f t="shared" si="207"/>
        <v>OK</v>
      </c>
      <c r="X146" s="28">
        <f t="shared" si="236"/>
        <v>229</v>
      </c>
      <c r="Y146" s="28">
        <f t="shared" si="237"/>
        <v>433</v>
      </c>
      <c r="Z146" s="20" t="str">
        <f t="shared" si="209"/>
        <v>snu_ini.xml</v>
      </c>
      <c r="AA146" s="50" t="str">
        <f t="shared" si="197"/>
        <v>330562_0.1574</v>
      </c>
      <c r="AB146" s="18" t="str">
        <f t="shared" si="218"/>
        <v>14050_h1_sta.xml</v>
      </c>
      <c r="AC146" s="18" t="str">
        <f t="shared" si="204"/>
        <v>14050.2048</v>
      </c>
      <c r="AD146" s="18" t="str">
        <f t="shared" si="229"/>
        <v>14050.2049</v>
      </c>
      <c r="AE146" s="20">
        <f t="shared" si="199"/>
        <v>2</v>
      </c>
      <c r="AF146" s="15">
        <v>1</v>
      </c>
      <c r="AG146" s="3">
        <v>0</v>
      </c>
      <c r="AH146" s="20" t="str">
        <f>VLOOKUP(Q146,Liste_plantes!$A$2:$C$7,3,FALSE)</f>
        <v>ItalianRyegrass_CoverCrop_plt.xml</v>
      </c>
      <c r="AI146" s="20" t="str">
        <f>CONCATENATE(J146,"-",L146,"-",VLOOKUP(Q146,Liste_plantes!$A$2:$B$7,2,FALSE),"_tec.xml")</f>
        <v>1-2-rgi_tec.xml</v>
      </c>
      <c r="AJ146" s="3" t="s">
        <v>16</v>
      </c>
      <c r="AK146" s="15" t="s">
        <v>16</v>
      </c>
      <c r="AL146" s="15" t="s">
        <v>16</v>
      </c>
      <c r="AM146" s="15" t="s">
        <v>16</v>
      </c>
    </row>
    <row r="147" spans="1:39" x14ac:dyDescent="0.3">
      <c r="A147" s="55" t="str">
        <f t="shared" si="232"/>
        <v>cnrm-cm5-aladin63</v>
      </c>
      <c r="B147" s="55" t="str">
        <f t="shared" si="232"/>
        <v>cca</v>
      </c>
      <c r="C147" s="55" t="str">
        <f t="shared" si="232"/>
        <v>8.5</v>
      </c>
      <c r="D147" s="55">
        <f t="shared" si="232"/>
        <v>1895</v>
      </c>
      <c r="E147" s="55">
        <f t="shared" si="232"/>
        <v>14050</v>
      </c>
      <c r="F147" s="55" t="str">
        <f t="shared" si="232"/>
        <v>781_1895</v>
      </c>
      <c r="G147" s="55">
        <f t="shared" si="232"/>
        <v>330562</v>
      </c>
      <c r="H147" s="55" t="str">
        <f t="shared" si="232"/>
        <v>0.1574</v>
      </c>
      <c r="I147" s="55" t="str">
        <f t="shared" si="193"/>
        <v>562_NGC25</v>
      </c>
      <c r="J147" s="55">
        <f t="shared" si="232"/>
        <v>1</v>
      </c>
      <c r="K147" s="55" t="str">
        <f t="shared" si="232"/>
        <v>BT_ci_MF</v>
      </c>
      <c r="L147" s="55">
        <f t="shared" si="232"/>
        <v>2</v>
      </c>
      <c r="M147" s="55" t="str">
        <f t="shared" si="232"/>
        <v>BT</v>
      </c>
      <c r="N147" s="55" t="str">
        <f t="shared" si="232"/>
        <v>h1</v>
      </c>
      <c r="O147" s="55">
        <f t="shared" si="230"/>
        <v>2049</v>
      </c>
      <c r="P147" s="55">
        <f t="shared" si="233"/>
        <v>2049</v>
      </c>
      <c r="Q147" s="55" t="str">
        <f t="shared" si="206"/>
        <v>maïs fourrage</v>
      </c>
      <c r="R147" s="55" t="str">
        <f t="shared" si="202"/>
        <v>ok</v>
      </c>
      <c r="S147" s="50" t="str">
        <f t="shared" si="231"/>
        <v>781_1895-562_NGC25-1-2-BT-h1</v>
      </c>
      <c r="T147" s="50" t="str">
        <f>CONCATENATE(F147,"-",I147,"-",J147,"-",L147,"-",M147,"-",N147,"-",P147,"-",VLOOKUP(Q147,Liste_plantes!$A$2:$B$7,2,FALSE))</f>
        <v>781_1895-562_NGC25-1-2-BT-h1-2049-MF</v>
      </c>
      <c r="U147" s="86">
        <f t="shared" si="235"/>
        <v>54491</v>
      </c>
      <c r="V147" s="86" t="str">
        <f t="shared" si="234"/>
        <v>01/10/2049</v>
      </c>
      <c r="W147" s="53" t="str">
        <f t="shared" si="207"/>
        <v>OK</v>
      </c>
      <c r="X147" s="28">
        <f t="shared" si="236"/>
        <v>68</v>
      </c>
      <c r="Y147" s="28">
        <f t="shared" si="237"/>
        <v>274</v>
      </c>
      <c r="Z147" s="20" t="str">
        <f t="shared" si="209"/>
        <v>snu_ini.xml</v>
      </c>
      <c r="AA147" s="50" t="str">
        <f t="shared" si="197"/>
        <v>330562_0.1574</v>
      </c>
      <c r="AB147" s="18" t="str">
        <f t="shared" si="218"/>
        <v>14050_h1_sta.xml</v>
      </c>
      <c r="AC147" s="18" t="str">
        <f t="shared" si="204"/>
        <v>14050.2049</v>
      </c>
      <c r="AD147" s="18" t="str">
        <f t="shared" si="229"/>
        <v>14050.2049</v>
      </c>
      <c r="AE147" s="20">
        <f t="shared" si="199"/>
        <v>1</v>
      </c>
      <c r="AF147" s="15">
        <v>1</v>
      </c>
      <c r="AG147" s="3">
        <v>0</v>
      </c>
      <c r="AH147" s="20" t="str">
        <f>VLOOKUP(Q147,Liste_plantes!$A$2:$C$7,3,FALSE)</f>
        <v>corn_plt.xml</v>
      </c>
      <c r="AI147" s="20" t="str">
        <f>CONCATENATE(J147,"-",L147,"-",VLOOKUP(Q147,Liste_plantes!$A$2:$B$7,2,FALSE),"_tec.xml")</f>
        <v>1-2-MF_tec.xml</v>
      </c>
      <c r="AJ147" s="3" t="s">
        <v>16</v>
      </c>
      <c r="AK147" s="15" t="s">
        <v>16</v>
      </c>
      <c r="AL147" s="15" t="s">
        <v>16</v>
      </c>
      <c r="AM147" s="15" t="s">
        <v>16</v>
      </c>
    </row>
    <row r="148" spans="1:39" s="119" customFormat="1" x14ac:dyDescent="0.3">
      <c r="A148" s="111" t="str">
        <f t="shared" si="232"/>
        <v>cnrm-cm5-aladin63</v>
      </c>
      <c r="B148" s="111" t="str">
        <f t="shared" si="232"/>
        <v>cca</v>
      </c>
      <c r="C148" s="111" t="str">
        <f t="shared" si="232"/>
        <v>8.5</v>
      </c>
      <c r="D148" s="111">
        <f t="shared" si="232"/>
        <v>1895</v>
      </c>
      <c r="E148" s="111">
        <f t="shared" si="232"/>
        <v>14050</v>
      </c>
      <c r="F148" s="111" t="str">
        <f t="shared" si="232"/>
        <v>781_1895</v>
      </c>
      <c r="G148" s="111">
        <f t="shared" si="232"/>
        <v>330562</v>
      </c>
      <c r="H148" s="111" t="str">
        <f t="shared" si="232"/>
        <v>0.1574</v>
      </c>
      <c r="I148" s="55" t="str">
        <f t="shared" si="193"/>
        <v>562_NGC25</v>
      </c>
      <c r="J148" s="111">
        <f t="shared" si="232"/>
        <v>1</v>
      </c>
      <c r="K148" s="111" t="str">
        <f t="shared" si="232"/>
        <v>BT_ci_MF</v>
      </c>
      <c r="L148" s="111">
        <f t="shared" si="232"/>
        <v>2</v>
      </c>
      <c r="M148" s="111" t="str">
        <f t="shared" si="232"/>
        <v>BT</v>
      </c>
      <c r="N148" s="111" t="str">
        <f t="shared" si="232"/>
        <v>h1</v>
      </c>
      <c r="O148" s="111">
        <f t="shared" ref="O148" si="238">IF(Q147="maïs fourrage",O147,O147+1)</f>
        <v>2049</v>
      </c>
      <c r="P148" s="112">
        <f t="shared" ref="P148" si="239">IF(Q148="maïs fourrage",O148,O148+1)</f>
        <v>2050</v>
      </c>
      <c r="Q148" s="111" t="s">
        <v>281</v>
      </c>
      <c r="R148" s="111" t="str">
        <f t="shared" ref="R148" si="240">IF(OR(AND(Q148="ray grass d'Italie",Q147="blé tendre"),AND(Q148="maïs fourrage",Q147="ray grass d'Italie"),AND(Q148="blé tendre",Q147="maïs fourrage")),"ok","pb")</f>
        <v>ok</v>
      </c>
      <c r="S148" s="113" t="str">
        <f t="shared" si="231"/>
        <v>781_1895-562_NGC25-1-2-BT-h1</v>
      </c>
      <c r="T148" s="113" t="str">
        <f>CONCATENATE(F148,"-",I148,"-",J148,"-",L148,"-",M148,"-",N148,"-",P148,"-",VLOOKUP(Q148,Liste_plantes!$A$2:$B$7,2,FALSE))</f>
        <v>781_1895-562_NGC25-1-2-BT-h1-2050-BT</v>
      </c>
      <c r="U148" s="114">
        <f t="shared" ref="U148" si="241">V147+1</f>
        <v>54698</v>
      </c>
      <c r="V148" s="114" t="str">
        <f t="shared" ref="V148" si="242">IF(Q148="blé tendre",CONCATENATE("15/08/",P148),IF(Q148="ray grass d'Italie",CONCATENATE("08/03/",P148),IF(Q148="maïs fourrage",CONCATENATE("01/10/",P148),"pb")))</f>
        <v>15/08/2050</v>
      </c>
      <c r="W148" s="115" t="str">
        <f t="shared" ref="W148" si="243">IF(OR(YEAR(U148)=1978,(U148-V147)=1),"OK","!!!")</f>
        <v>OK</v>
      </c>
      <c r="X148" s="116">
        <f t="shared" ref="X148" si="244">U148-DATE($O148,1,1)+1</f>
        <v>275</v>
      </c>
      <c r="Y148" s="116">
        <f t="shared" ref="Y148" si="245">V148-DATE($O148,1,1)+1</f>
        <v>592</v>
      </c>
      <c r="Z148" s="117" t="str">
        <f t="shared" ref="Z148" si="246">IF(AND(Q147="prairie",Q148="prairie"),"prairie_ini.xml","snu_ini.xml")</f>
        <v>snu_ini.xml</v>
      </c>
      <c r="AA148" s="113" t="str">
        <f t="shared" ref="AA148" si="247">CONCATENATE(G148,"_",H148)</f>
        <v>330562_0.1574</v>
      </c>
      <c r="AB148" s="118" t="str">
        <f t="shared" ref="AB148" si="248">CONCATENATE($E148,"_",N148,"_sta.xml")</f>
        <v>14050_h1_sta.xml</v>
      </c>
      <c r="AC148" s="118" t="str">
        <f t="shared" ref="AC148" si="249">CONCATENATE($E148,".",YEAR(U148))</f>
        <v>14050.2049</v>
      </c>
      <c r="AD148" s="118" t="str">
        <f t="shared" ref="AD148" si="250">CONCATENATE($E148,".",YEAR(V148))</f>
        <v>14050.2050</v>
      </c>
      <c r="AE148" s="117">
        <f t="shared" ref="AE148" si="251">IF(YEAR(V148)=YEAR(U148),1,2)</f>
        <v>2</v>
      </c>
      <c r="AF148" s="119">
        <v>1</v>
      </c>
      <c r="AG148" s="120">
        <v>0</v>
      </c>
      <c r="AH148" s="117" t="str">
        <f>VLOOKUP(Q148,Liste_plantes!$A$2:$C$7,3,FALSE)</f>
        <v>wheat_plt.xml</v>
      </c>
      <c r="AI148" s="117" t="str">
        <f>CONCATENATE(J148,"-",L148,"-",VLOOKUP(Q148,Liste_plantes!$A$2:$B$7,2,FALSE),"_tec.xml")</f>
        <v>1-2-BT_tec.xml</v>
      </c>
      <c r="AJ148" s="120" t="s">
        <v>16</v>
      </c>
      <c r="AK148" s="119" t="s">
        <v>16</v>
      </c>
      <c r="AL148" s="119" t="s">
        <v>16</v>
      </c>
      <c r="AM148" s="119" t="s">
        <v>16</v>
      </c>
    </row>
    <row r="149" spans="1:39" x14ac:dyDescent="0.3">
      <c r="A149" s="58" t="s">
        <v>290</v>
      </c>
      <c r="B149" s="58" t="s">
        <v>291</v>
      </c>
      <c r="C149" s="58" t="s">
        <v>292</v>
      </c>
      <c r="D149" s="58">
        <v>1895</v>
      </c>
      <c r="E149" s="58">
        <v>14050</v>
      </c>
      <c r="F149" s="58" t="s">
        <v>284</v>
      </c>
      <c r="G149" s="58">
        <v>330562</v>
      </c>
      <c r="H149" s="58" t="s">
        <v>286</v>
      </c>
      <c r="I149" s="123" t="str">
        <f t="shared" si="193"/>
        <v>562_NGC25</v>
      </c>
      <c r="J149" s="59">
        <v>1</v>
      </c>
      <c r="K149" s="59" t="s">
        <v>309</v>
      </c>
      <c r="L149" s="59">
        <v>2</v>
      </c>
      <c r="M149" s="59" t="s">
        <v>278</v>
      </c>
      <c r="N149" s="59" t="s">
        <v>371</v>
      </c>
      <c r="O149" s="59">
        <v>2017</v>
      </c>
      <c r="P149" s="55">
        <f t="shared" si="233"/>
        <v>2018</v>
      </c>
      <c r="Q149" s="59" t="s">
        <v>305</v>
      </c>
      <c r="R149" s="55"/>
      <c r="S149" s="50" t="str">
        <f t="shared" si="231"/>
        <v>781_1895-562_NGC25-1-2-rgi-NA</v>
      </c>
      <c r="T149" s="50" t="str">
        <f>CONCATENATE(F149,"-",I149,"-",J149,"-",L149,"-",M149,"-",N149,"-",P149,"-",VLOOKUP(Q149,Liste_plantes!$A$2:$B$7,2,FALSE))</f>
        <v>781_1895-562_NGC25-1-2-rgi-NA-2018-rgi</v>
      </c>
      <c r="U149" s="75">
        <v>42983</v>
      </c>
      <c r="V149" s="86" t="str">
        <f t="shared" si="234"/>
        <v>08/03/2018</v>
      </c>
      <c r="W149" s="53"/>
      <c r="X149" s="28">
        <f>U149-DATE($O149,1,1)+1</f>
        <v>248</v>
      </c>
      <c r="Y149" s="28">
        <f t="shared" si="237"/>
        <v>432</v>
      </c>
      <c r="Z149" s="60" t="s">
        <v>294</v>
      </c>
      <c r="AA149" s="50" t="str">
        <f>CONCATENATE(G149,"_",H149)</f>
        <v>330562_0.1574</v>
      </c>
      <c r="AB149" s="18" t="str">
        <f t="shared" ref="AB149:AB151" si="252">AB150</f>
        <v>14050_h1_sta.xml</v>
      </c>
      <c r="AC149" s="18" t="str">
        <f t="shared" si="204"/>
        <v>14050.2017</v>
      </c>
      <c r="AD149" s="18" t="str">
        <f t="shared" si="229"/>
        <v>14050.2018</v>
      </c>
      <c r="AE149" s="20">
        <f>IF(YEAR(V149)=YEAR(U149),1,2)</f>
        <v>2</v>
      </c>
      <c r="AF149" s="15">
        <v>1</v>
      </c>
      <c r="AG149" s="3">
        <v>0</v>
      </c>
      <c r="AH149" s="20" t="str">
        <f>VLOOKUP(Q149,Liste_plantes!$A$2:$C$7,3,FALSE)</f>
        <v>ItalianRyegrass_CoverCrop_plt.xml</v>
      </c>
      <c r="AI149" s="20" t="str">
        <f>CONCATENATE(J149,"-",L149,"-",VLOOKUP(Q149,Liste_plantes!$A$2:$B$7,2,FALSE),"_tec.xml")</f>
        <v>1-2-rgi_tec.xml</v>
      </c>
      <c r="AJ149" s="3" t="s">
        <v>16</v>
      </c>
      <c r="AK149" s="15" t="s">
        <v>16</v>
      </c>
      <c r="AL149" s="15" t="s">
        <v>16</v>
      </c>
      <c r="AM149" s="15" t="s">
        <v>16</v>
      </c>
    </row>
    <row r="150" spans="1:39" x14ac:dyDescent="0.3">
      <c r="A150" s="55" t="str">
        <f t="shared" ref="A150:N165" si="253">A149</f>
        <v>cnrm-cm5-aladin63</v>
      </c>
      <c r="B150" s="55" t="str">
        <f t="shared" si="253"/>
        <v>cca</v>
      </c>
      <c r="C150" s="55" t="str">
        <f t="shared" si="253"/>
        <v>8.5</v>
      </c>
      <c r="D150" s="55">
        <f t="shared" si="253"/>
        <v>1895</v>
      </c>
      <c r="E150" s="55">
        <f t="shared" si="253"/>
        <v>14050</v>
      </c>
      <c r="F150" s="55" t="str">
        <f t="shared" si="253"/>
        <v>781_1895</v>
      </c>
      <c r="G150" s="55">
        <f t="shared" si="253"/>
        <v>330562</v>
      </c>
      <c r="H150" s="55" t="str">
        <f t="shared" si="253"/>
        <v>0.1574</v>
      </c>
      <c r="I150" s="55" t="str">
        <f t="shared" si="193"/>
        <v>562_NGC25</v>
      </c>
      <c r="J150" s="55">
        <f>J149</f>
        <v>1</v>
      </c>
      <c r="K150" s="55" t="str">
        <f>K149</f>
        <v>BT_ci_MF</v>
      </c>
      <c r="L150" s="55">
        <f>L149</f>
        <v>2</v>
      </c>
      <c r="M150" s="55" t="str">
        <f>M149</f>
        <v>rgi</v>
      </c>
      <c r="N150" s="55" t="str">
        <f>N149</f>
        <v>NA</v>
      </c>
      <c r="O150" s="55">
        <f t="shared" ref="O150:O196" si="254">IF(Q149="maïs fourrage",O149,O149+1)</f>
        <v>2018</v>
      </c>
      <c r="P150" s="55">
        <f t="shared" si="233"/>
        <v>2018</v>
      </c>
      <c r="Q150" s="59" t="s">
        <v>302</v>
      </c>
      <c r="R150" s="55" t="str">
        <f>IF(OR(AND(Q150="ray grass d'Italie",Q149="blé tendre"),AND(Q150="maïs fourrage",Q149="ray grass d'Italie"),AND(Q150="blé tendre",Q149="maïs fourrage")),"ok","pb")</f>
        <v>ok</v>
      </c>
      <c r="S150" s="50" t="str">
        <f t="shared" si="231"/>
        <v>781_1895-562_NGC25-1-2-rgi-NA</v>
      </c>
      <c r="T150" s="50" t="str">
        <f>CONCATENATE(F150,"-",I150,"-",J150,"-",L150,"-",M150,"-",N150,"-",P150,"-",VLOOKUP(Q150,Liste_plantes!$A$2:$B$7,2,FALSE))</f>
        <v>781_1895-562_NGC25-1-2-rgi-NA-2018-MF</v>
      </c>
      <c r="U150" s="86">
        <f>V149+1</f>
        <v>43168</v>
      </c>
      <c r="V150" s="86" t="str">
        <f t="shared" si="234"/>
        <v>01/10/2018</v>
      </c>
      <c r="W150" s="53" t="str">
        <f>IF(OR(YEAR(U150)=1978,(U150-V149)=1),"OK","!!!")</f>
        <v>OK</v>
      </c>
      <c r="X150" s="28">
        <f>U150-DATE($O150,1,1)+1</f>
        <v>68</v>
      </c>
      <c r="Y150" s="28">
        <f t="shared" si="237"/>
        <v>274</v>
      </c>
      <c r="Z150" s="20" t="str">
        <f t="shared" ref="Z150" si="255">IF(AND(Q149="prairie",Q150="prairie"),"prairie_ini.xml","snu_ini.xml")</f>
        <v>snu_ini.xml</v>
      </c>
      <c r="AA150" s="50" t="str">
        <f t="shared" ref="AA150:AA196" si="256">CONCATENATE(G150,"_",H150)</f>
        <v>330562_0.1574</v>
      </c>
      <c r="AB150" s="18" t="str">
        <f t="shared" si="252"/>
        <v>14050_h1_sta.xml</v>
      </c>
      <c r="AC150" s="18" t="str">
        <f t="shared" ref="AC150" si="257">CONCATENATE($E150,".",YEAR(U150))</f>
        <v>14050.2018</v>
      </c>
      <c r="AD150" s="18" t="str">
        <f t="shared" ref="AD150:AD196" si="258">CONCATENATE($E150,".",YEAR(V150))</f>
        <v>14050.2018</v>
      </c>
      <c r="AE150" s="20">
        <f t="shared" ref="AE150:AE196" si="259">IF(YEAR(V150)=YEAR(U150),1,2)</f>
        <v>1</v>
      </c>
      <c r="AF150" s="15">
        <v>1</v>
      </c>
      <c r="AG150" s="3">
        <v>0</v>
      </c>
      <c r="AH150" s="20" t="str">
        <f>VLOOKUP(Q150,Liste_plantes!$A$2:$C$7,3,FALSE)</f>
        <v>corn_plt.xml</v>
      </c>
      <c r="AI150" s="20" t="str">
        <f>CONCATENATE(J150,"-",L150,"-",VLOOKUP(Q150,Liste_plantes!$A$2:$B$7,2,FALSE),"_tec.xml")</f>
        <v>1-2-MF_tec.xml</v>
      </c>
      <c r="AJ150" s="3" t="s">
        <v>16</v>
      </c>
      <c r="AK150" s="15" t="s">
        <v>16</v>
      </c>
      <c r="AL150" s="15" t="s">
        <v>16</v>
      </c>
      <c r="AM150" s="15" t="s">
        <v>16</v>
      </c>
    </row>
    <row r="151" spans="1:39" x14ac:dyDescent="0.3">
      <c r="A151" s="55" t="str">
        <f t="shared" si="253"/>
        <v>cnrm-cm5-aladin63</v>
      </c>
      <c r="B151" s="55" t="str">
        <f t="shared" si="253"/>
        <v>cca</v>
      </c>
      <c r="C151" s="55" t="str">
        <f t="shared" si="253"/>
        <v>8.5</v>
      </c>
      <c r="D151" s="55">
        <f t="shared" si="253"/>
        <v>1895</v>
      </c>
      <c r="E151" s="55">
        <f t="shared" si="253"/>
        <v>14050</v>
      </c>
      <c r="F151" s="55" t="str">
        <f t="shared" si="253"/>
        <v>781_1895</v>
      </c>
      <c r="G151" s="55">
        <f t="shared" si="253"/>
        <v>330562</v>
      </c>
      <c r="H151" s="55" t="str">
        <f t="shared" si="253"/>
        <v>0.1574</v>
      </c>
      <c r="I151" s="55" t="str">
        <f t="shared" si="193"/>
        <v>562_NGC25</v>
      </c>
      <c r="J151" s="55">
        <f t="shared" si="253"/>
        <v>1</v>
      </c>
      <c r="K151" s="55" t="str">
        <f t="shared" si="253"/>
        <v>BT_ci_MF</v>
      </c>
      <c r="L151" s="55">
        <f t="shared" si="253"/>
        <v>2</v>
      </c>
      <c r="M151" s="55" t="str">
        <f t="shared" si="253"/>
        <v>rgi</v>
      </c>
      <c r="N151" s="55" t="str">
        <f t="shared" si="253"/>
        <v>NA</v>
      </c>
      <c r="O151" s="55">
        <f t="shared" si="254"/>
        <v>2018</v>
      </c>
      <c r="P151" s="55">
        <f t="shared" si="233"/>
        <v>2019</v>
      </c>
      <c r="Q151" s="59" t="s">
        <v>281</v>
      </c>
      <c r="R151" s="55" t="str">
        <f t="shared" ref="R151:R196" si="260">IF(OR(AND(Q151="ray grass d'Italie",Q150="blé tendre"),AND(Q151="maïs fourrage",Q150="ray grass d'Italie"),AND(Q151="blé tendre",Q150="maïs fourrage")),"ok","pb")</f>
        <v>ok</v>
      </c>
      <c r="S151" s="50" t="str">
        <f t="shared" si="231"/>
        <v>781_1895-562_NGC25-1-2-rgi-NA</v>
      </c>
      <c r="T151" s="50" t="str">
        <f>CONCATENATE(F151,"-",I151,"-",J151,"-",L151,"-",M151,"-",N151,"-",P151,"-",VLOOKUP(Q151,Liste_plantes!$A$2:$B$7,2,FALSE))</f>
        <v>781_1895-562_NGC25-1-2-rgi-NA-2019-BT</v>
      </c>
      <c r="U151" s="86">
        <f>V150+1</f>
        <v>43375</v>
      </c>
      <c r="V151" s="86" t="str">
        <f t="shared" si="234"/>
        <v>15/08/2019</v>
      </c>
      <c r="W151" s="53" t="str">
        <f>IF(OR(YEAR(U151)=1978,(U151-V150)=1),"OK","!!!")</f>
        <v>OK</v>
      </c>
      <c r="X151" s="28">
        <f>U151-DATE($O151,1,1)+1</f>
        <v>275</v>
      </c>
      <c r="Y151" s="28">
        <f t="shared" si="237"/>
        <v>592</v>
      </c>
      <c r="Z151" s="20" t="str">
        <f>IF(AND(Q150="prairie",Q151="prairie"),"prairie_ini.xml","snu_ini.xml")</f>
        <v>snu_ini.xml</v>
      </c>
      <c r="AA151" s="50" t="str">
        <f t="shared" si="256"/>
        <v>330562_0.1574</v>
      </c>
      <c r="AB151" s="18" t="str">
        <f t="shared" si="252"/>
        <v>14050_h1_sta.xml</v>
      </c>
      <c r="AC151" s="18" t="str">
        <f>CONCATENATE($E151,".",YEAR(U151))</f>
        <v>14050.2018</v>
      </c>
      <c r="AD151" s="18" t="str">
        <f t="shared" si="258"/>
        <v>14050.2019</v>
      </c>
      <c r="AE151" s="20">
        <f t="shared" si="259"/>
        <v>2</v>
      </c>
      <c r="AF151" s="15">
        <v>1</v>
      </c>
      <c r="AG151" s="3">
        <v>0</v>
      </c>
      <c r="AH151" s="20" t="str">
        <f>VLOOKUP(Q151,Liste_plantes!$A$2:$C$7,3,FALSE)</f>
        <v>wheat_plt.xml</v>
      </c>
      <c r="AI151" s="20" t="str">
        <f>CONCATENATE(J151,"-",L151,"-",VLOOKUP(Q151,Liste_plantes!$A$2:$B$7,2,FALSE),"_tec.xml")</f>
        <v>1-2-BT_tec.xml</v>
      </c>
      <c r="AJ151" s="3" t="s">
        <v>16</v>
      </c>
      <c r="AK151" s="15" t="s">
        <v>16</v>
      </c>
      <c r="AL151" s="15" t="s">
        <v>16</v>
      </c>
      <c r="AM151" s="15" t="s">
        <v>16</v>
      </c>
    </row>
    <row r="152" spans="1:39" x14ac:dyDescent="0.3">
      <c r="A152" s="55" t="str">
        <f t="shared" si="253"/>
        <v>cnrm-cm5-aladin63</v>
      </c>
      <c r="B152" s="55" t="str">
        <f t="shared" si="253"/>
        <v>cca</v>
      </c>
      <c r="C152" s="55" t="str">
        <f t="shared" si="253"/>
        <v>8.5</v>
      </c>
      <c r="D152" s="55">
        <f t="shared" si="253"/>
        <v>1895</v>
      </c>
      <c r="E152" s="55">
        <f t="shared" si="253"/>
        <v>14050</v>
      </c>
      <c r="F152" s="55" t="str">
        <f t="shared" si="253"/>
        <v>781_1895</v>
      </c>
      <c r="G152" s="55">
        <f t="shared" si="253"/>
        <v>330562</v>
      </c>
      <c r="H152" s="55" t="str">
        <f t="shared" si="253"/>
        <v>0.1574</v>
      </c>
      <c r="I152" s="55" t="str">
        <f t="shared" si="193"/>
        <v>562_NGC25</v>
      </c>
      <c r="J152" s="55">
        <f t="shared" si="253"/>
        <v>1</v>
      </c>
      <c r="K152" s="55" t="str">
        <f t="shared" si="253"/>
        <v>BT_ci_MF</v>
      </c>
      <c r="L152" s="55">
        <f t="shared" si="253"/>
        <v>2</v>
      </c>
      <c r="M152" s="55" t="str">
        <f t="shared" si="253"/>
        <v>rgi</v>
      </c>
      <c r="N152" s="121" t="s">
        <v>371</v>
      </c>
      <c r="O152" s="55">
        <f t="shared" si="254"/>
        <v>2019</v>
      </c>
      <c r="P152" s="55">
        <f t="shared" si="233"/>
        <v>2020</v>
      </c>
      <c r="Q152" s="55" t="str">
        <f>Q149</f>
        <v>ray grass d'Italie</v>
      </c>
      <c r="R152" s="55" t="str">
        <f t="shared" si="260"/>
        <v>ok</v>
      </c>
      <c r="S152" s="50" t="str">
        <f t="shared" si="231"/>
        <v>781_1895-562_NGC25-1-2-rgi-NA</v>
      </c>
      <c r="T152" s="50" t="str">
        <f>CONCATENATE(F152,"-",I152,"-",J152,"-",L152,"-",M152,"-",N152,"-",P152,"-",VLOOKUP(Q152,Liste_plantes!$A$2:$B$7,2,FALSE))</f>
        <v>781_1895-562_NGC25-1-2-rgi-NA-2020-rgi</v>
      </c>
      <c r="U152" s="86">
        <f>V151+1</f>
        <v>43693</v>
      </c>
      <c r="V152" s="86" t="str">
        <f t="shared" si="234"/>
        <v>08/03/2020</v>
      </c>
      <c r="W152" s="53" t="str">
        <f t="shared" ref="W152:W196" si="261">IF(OR(YEAR(U152)=1978,(U152-V151)=1),"OK","!!!")</f>
        <v>OK</v>
      </c>
      <c r="X152" s="28">
        <f>U152-DATE($O152,1,1)+1</f>
        <v>228</v>
      </c>
      <c r="Y152" s="28">
        <f t="shared" si="237"/>
        <v>433</v>
      </c>
      <c r="Z152" s="20" t="str">
        <f t="shared" ref="Z152:Z196" si="262">IF(AND(Q151="prairie",Q152="prairie"),"prairie_ini.xml","snu_ini.xml")</f>
        <v>snu_ini.xml</v>
      </c>
      <c r="AA152" s="50" t="str">
        <f t="shared" si="256"/>
        <v>330562_0.1574</v>
      </c>
      <c r="AB152" s="18" t="str">
        <f>AB153</f>
        <v>14050_h1_sta.xml</v>
      </c>
      <c r="AC152" s="18" t="str">
        <f t="shared" ref="AC152:AC196" si="263">CONCATENATE($E152,".",YEAR(U152))</f>
        <v>14050.2019</v>
      </c>
      <c r="AD152" s="18" t="str">
        <f t="shared" si="258"/>
        <v>14050.2020</v>
      </c>
      <c r="AE152" s="20">
        <f t="shared" si="259"/>
        <v>2</v>
      </c>
      <c r="AF152" s="15">
        <v>1</v>
      </c>
      <c r="AG152" s="3">
        <v>0</v>
      </c>
      <c r="AH152" s="20" t="str">
        <f>VLOOKUP(Q152,Liste_plantes!$A$2:$C$7,3,FALSE)</f>
        <v>ItalianRyegrass_CoverCrop_plt.xml</v>
      </c>
      <c r="AI152" s="20" t="str">
        <f>CONCATENATE(J152,"-",L152,"-",VLOOKUP(Q152,Liste_plantes!$A$2:$B$7,2,FALSE),"_tec.xml")</f>
        <v>1-2-rgi_tec.xml</v>
      </c>
      <c r="AJ152" s="3" t="s">
        <v>16</v>
      </c>
      <c r="AK152" s="15" t="s">
        <v>16</v>
      </c>
      <c r="AL152" s="15" t="s">
        <v>16</v>
      </c>
      <c r="AM152" s="15" t="s">
        <v>16</v>
      </c>
    </row>
    <row r="153" spans="1:39" x14ac:dyDescent="0.3">
      <c r="A153" s="55" t="str">
        <f t="shared" si="253"/>
        <v>cnrm-cm5-aladin63</v>
      </c>
      <c r="B153" s="55" t="str">
        <f t="shared" si="253"/>
        <v>cca</v>
      </c>
      <c r="C153" s="55" t="str">
        <f t="shared" si="253"/>
        <v>8.5</v>
      </c>
      <c r="D153" s="55">
        <f t="shared" si="253"/>
        <v>1895</v>
      </c>
      <c r="E153" s="55">
        <f t="shared" si="253"/>
        <v>14050</v>
      </c>
      <c r="F153" s="55" t="str">
        <f t="shared" si="253"/>
        <v>781_1895</v>
      </c>
      <c r="G153" s="55">
        <f t="shared" si="253"/>
        <v>330562</v>
      </c>
      <c r="H153" s="55" t="str">
        <f t="shared" si="253"/>
        <v>0.1574</v>
      </c>
      <c r="I153" s="55" t="str">
        <f t="shared" si="193"/>
        <v>562_NGC25</v>
      </c>
      <c r="J153" s="55">
        <f t="shared" si="253"/>
        <v>1</v>
      </c>
      <c r="K153" s="55" t="str">
        <f t="shared" si="253"/>
        <v>BT_ci_MF</v>
      </c>
      <c r="L153" s="55">
        <f t="shared" si="253"/>
        <v>2</v>
      </c>
      <c r="M153" s="55" t="str">
        <f t="shared" si="253"/>
        <v>rgi</v>
      </c>
      <c r="N153" s="76" t="s">
        <v>365</v>
      </c>
      <c r="O153" s="76">
        <f t="shared" si="254"/>
        <v>2020</v>
      </c>
      <c r="P153" s="55">
        <f t="shared" si="233"/>
        <v>2020</v>
      </c>
      <c r="Q153" s="55" t="str">
        <f>Q150</f>
        <v>maïs fourrage</v>
      </c>
      <c r="R153" s="55" t="str">
        <f t="shared" si="260"/>
        <v>ok</v>
      </c>
      <c r="S153" s="50" t="str">
        <f t="shared" si="231"/>
        <v>781_1895-562_NGC25-1-2-rgi-h1</v>
      </c>
      <c r="T153" s="50" t="str">
        <f>CONCATENATE(F153,"-",I153,"-",J153,"-",L153,"-",M153,"-",N153,"-",P153,"-",VLOOKUP(Q153,Liste_plantes!$A$2:$B$7,2,FALSE))</f>
        <v>781_1895-562_NGC25-1-2-rgi-h1-2020-MF</v>
      </c>
      <c r="U153" s="86">
        <f t="shared" ref="U153:U180" si="264">V152+1</f>
        <v>43899</v>
      </c>
      <c r="V153" s="86" t="str">
        <f t="shared" si="234"/>
        <v>01/10/2020</v>
      </c>
      <c r="W153" s="53" t="str">
        <f t="shared" si="261"/>
        <v>OK</v>
      </c>
      <c r="X153" s="28">
        <f t="shared" ref="X153:X157" si="265">U153-DATE($O153,1,1)+1</f>
        <v>69</v>
      </c>
      <c r="Y153" s="28">
        <f t="shared" ref="Y153:Y196" si="266">V153-DATE($O153,1,1)+1</f>
        <v>275</v>
      </c>
      <c r="Z153" s="20" t="str">
        <f t="shared" si="262"/>
        <v>snu_ini.xml</v>
      </c>
      <c r="AA153" s="50" t="str">
        <f t="shared" si="256"/>
        <v>330562_0.1574</v>
      </c>
      <c r="AB153" s="59" t="str">
        <f t="shared" ref="AB153:AB163" si="267">CONCATENATE($E153,"_",N153,"_sta.xml")</f>
        <v>14050_h1_sta.xml</v>
      </c>
      <c r="AC153" s="18" t="str">
        <f t="shared" si="263"/>
        <v>14050.2020</v>
      </c>
      <c r="AD153" s="18" t="str">
        <f t="shared" si="258"/>
        <v>14050.2020</v>
      </c>
      <c r="AE153" s="20">
        <f t="shared" si="259"/>
        <v>1</v>
      </c>
      <c r="AF153" s="15">
        <v>1</v>
      </c>
      <c r="AG153" s="3">
        <v>0</v>
      </c>
      <c r="AH153" s="20" t="str">
        <f>VLOOKUP(Q153,Liste_plantes!$A$2:$C$7,3,FALSE)</f>
        <v>corn_plt.xml</v>
      </c>
      <c r="AI153" s="20" t="str">
        <f>CONCATENATE(J153,"-",L153,"-",VLOOKUP(Q153,Liste_plantes!$A$2:$B$7,2,FALSE),"_tec.xml")</f>
        <v>1-2-MF_tec.xml</v>
      </c>
      <c r="AJ153" s="3" t="s">
        <v>16</v>
      </c>
      <c r="AK153" s="15" t="s">
        <v>16</v>
      </c>
      <c r="AL153" s="15" t="s">
        <v>16</v>
      </c>
      <c r="AM153" s="15" t="s">
        <v>16</v>
      </c>
    </row>
    <row r="154" spans="1:39" x14ac:dyDescent="0.3">
      <c r="A154" s="55" t="str">
        <f t="shared" si="253"/>
        <v>cnrm-cm5-aladin63</v>
      </c>
      <c r="B154" s="55" t="str">
        <f t="shared" si="253"/>
        <v>cca</v>
      </c>
      <c r="C154" s="55" t="str">
        <f t="shared" si="253"/>
        <v>8.5</v>
      </c>
      <c r="D154" s="55">
        <f t="shared" si="253"/>
        <v>1895</v>
      </c>
      <c r="E154" s="55">
        <f t="shared" si="253"/>
        <v>14050</v>
      </c>
      <c r="F154" s="55" t="str">
        <f t="shared" si="253"/>
        <v>781_1895</v>
      </c>
      <c r="G154" s="55">
        <f t="shared" si="253"/>
        <v>330562</v>
      </c>
      <c r="H154" s="55" t="str">
        <f t="shared" si="253"/>
        <v>0.1574</v>
      </c>
      <c r="I154" s="55" t="str">
        <f t="shared" si="193"/>
        <v>562_NGC25</v>
      </c>
      <c r="J154" s="55">
        <f t="shared" si="253"/>
        <v>1</v>
      </c>
      <c r="K154" s="55" t="str">
        <f t="shared" si="253"/>
        <v>BT_ci_MF</v>
      </c>
      <c r="L154" s="55">
        <f t="shared" si="253"/>
        <v>2</v>
      </c>
      <c r="M154" s="55" t="str">
        <f t="shared" si="253"/>
        <v>rgi</v>
      </c>
      <c r="N154" s="55" t="str">
        <f t="shared" si="253"/>
        <v>h1</v>
      </c>
      <c r="O154" s="55">
        <f t="shared" si="254"/>
        <v>2020</v>
      </c>
      <c r="P154" s="55">
        <f t="shared" si="233"/>
        <v>2021</v>
      </c>
      <c r="Q154" s="55" t="str">
        <f t="shared" ref="Q154:Q197" si="268">Q151</f>
        <v>blé tendre</v>
      </c>
      <c r="R154" s="55" t="str">
        <f t="shared" si="260"/>
        <v>ok</v>
      </c>
      <c r="S154" s="50" t="str">
        <f t="shared" si="231"/>
        <v>781_1895-562_NGC25-1-2-rgi-h1</v>
      </c>
      <c r="T154" s="50" t="str">
        <f>CONCATENATE(F154,"-",I154,"-",J154,"-",L154,"-",M154,"-",N154,"-",P154,"-",VLOOKUP(Q154,Liste_plantes!$A$2:$B$7,2,FALSE))</f>
        <v>781_1895-562_NGC25-1-2-rgi-h1-2021-BT</v>
      </c>
      <c r="U154" s="86">
        <f t="shared" si="264"/>
        <v>44106</v>
      </c>
      <c r="V154" s="86" t="str">
        <f t="shared" si="234"/>
        <v>15/08/2021</v>
      </c>
      <c r="W154" s="53" t="str">
        <f t="shared" si="261"/>
        <v>OK</v>
      </c>
      <c r="X154" s="28">
        <f t="shared" si="265"/>
        <v>276</v>
      </c>
      <c r="Y154" s="28">
        <f t="shared" si="266"/>
        <v>593</v>
      </c>
      <c r="Z154" s="20" t="str">
        <f t="shared" si="262"/>
        <v>snu_ini.xml</v>
      </c>
      <c r="AA154" s="50" t="str">
        <f t="shared" si="256"/>
        <v>330562_0.1574</v>
      </c>
      <c r="AB154" s="18" t="str">
        <f>AB155</f>
        <v>14050_h1_sta.xml</v>
      </c>
      <c r="AC154" s="18" t="str">
        <f t="shared" si="263"/>
        <v>14050.2020</v>
      </c>
      <c r="AD154" s="18" t="str">
        <f t="shared" si="258"/>
        <v>14050.2021</v>
      </c>
      <c r="AE154" s="20">
        <f t="shared" si="259"/>
        <v>2</v>
      </c>
      <c r="AF154" s="15">
        <v>1</v>
      </c>
      <c r="AG154" s="3">
        <v>0</v>
      </c>
      <c r="AH154" s="20" t="str">
        <f>VLOOKUP(Q154,Liste_plantes!$A$2:$C$7,3,FALSE)</f>
        <v>wheat_plt.xml</v>
      </c>
      <c r="AI154" s="20" t="str">
        <f>CONCATENATE(J154,"-",L154,"-",VLOOKUP(Q154,Liste_plantes!$A$2:$B$7,2,FALSE),"_tec.xml")</f>
        <v>1-2-BT_tec.xml</v>
      </c>
      <c r="AJ154" s="3" t="s">
        <v>16</v>
      </c>
      <c r="AK154" s="15" t="s">
        <v>16</v>
      </c>
      <c r="AL154" s="15" t="s">
        <v>16</v>
      </c>
      <c r="AM154" s="15" t="s">
        <v>16</v>
      </c>
    </row>
    <row r="155" spans="1:39" x14ac:dyDescent="0.3">
      <c r="A155" s="55" t="str">
        <f t="shared" si="253"/>
        <v>cnrm-cm5-aladin63</v>
      </c>
      <c r="B155" s="55" t="str">
        <f t="shared" si="253"/>
        <v>cca</v>
      </c>
      <c r="C155" s="55" t="str">
        <f t="shared" si="253"/>
        <v>8.5</v>
      </c>
      <c r="D155" s="55">
        <f t="shared" si="253"/>
        <v>1895</v>
      </c>
      <c r="E155" s="55">
        <f t="shared" si="253"/>
        <v>14050</v>
      </c>
      <c r="F155" s="55" t="str">
        <f t="shared" si="253"/>
        <v>781_1895</v>
      </c>
      <c r="G155" s="55">
        <f t="shared" si="253"/>
        <v>330562</v>
      </c>
      <c r="H155" s="55" t="str">
        <f>H154</f>
        <v>0.1574</v>
      </c>
      <c r="I155" s="55" t="str">
        <f t="shared" si="193"/>
        <v>562_NGC25</v>
      </c>
      <c r="J155" s="55">
        <f t="shared" si="253"/>
        <v>1</v>
      </c>
      <c r="K155" s="55" t="str">
        <f t="shared" si="253"/>
        <v>BT_ci_MF</v>
      </c>
      <c r="L155" s="55">
        <f t="shared" si="253"/>
        <v>2</v>
      </c>
      <c r="M155" s="55" t="str">
        <f t="shared" si="253"/>
        <v>rgi</v>
      </c>
      <c r="N155" s="55" t="str">
        <f t="shared" si="253"/>
        <v>h1</v>
      </c>
      <c r="O155" s="55">
        <f t="shared" si="254"/>
        <v>2021</v>
      </c>
      <c r="P155" s="55">
        <f t="shared" si="233"/>
        <v>2022</v>
      </c>
      <c r="Q155" s="55" t="str">
        <f t="shared" si="268"/>
        <v>ray grass d'Italie</v>
      </c>
      <c r="R155" s="55" t="str">
        <f t="shared" si="260"/>
        <v>ok</v>
      </c>
      <c r="S155" s="50" t="str">
        <f t="shared" si="231"/>
        <v>781_1895-562_NGC25-1-2-rgi-h1</v>
      </c>
      <c r="T155" s="50" t="str">
        <f>CONCATENATE(F155,"-",I155,"-",J155,"-",L155,"-",M155,"-",N155,"-",P155,"-",VLOOKUP(Q155,Liste_plantes!$A$2:$B$7,2,FALSE))</f>
        <v>781_1895-562_NGC25-1-2-rgi-h1-2022-rgi</v>
      </c>
      <c r="U155" s="86">
        <f t="shared" si="264"/>
        <v>44424</v>
      </c>
      <c r="V155" s="86" t="str">
        <f t="shared" si="234"/>
        <v>08/03/2022</v>
      </c>
      <c r="W155" s="53" t="str">
        <f t="shared" si="261"/>
        <v>OK</v>
      </c>
      <c r="X155" s="28">
        <f t="shared" si="265"/>
        <v>228</v>
      </c>
      <c r="Y155" s="28">
        <f t="shared" si="266"/>
        <v>432</v>
      </c>
      <c r="Z155" s="20" t="str">
        <f t="shared" si="262"/>
        <v>snu_ini.xml</v>
      </c>
      <c r="AA155" s="50" t="str">
        <f t="shared" si="256"/>
        <v>330562_0.1574</v>
      </c>
      <c r="AB155" s="18" t="str">
        <f t="shared" ref="AB155:AB156" si="269">AB156</f>
        <v>14050_h1_sta.xml</v>
      </c>
      <c r="AC155" s="18" t="str">
        <f t="shared" si="263"/>
        <v>14050.2021</v>
      </c>
      <c r="AD155" s="18" t="str">
        <f t="shared" si="258"/>
        <v>14050.2022</v>
      </c>
      <c r="AE155" s="20">
        <f t="shared" si="259"/>
        <v>2</v>
      </c>
      <c r="AF155" s="15">
        <v>1</v>
      </c>
      <c r="AG155" s="3">
        <v>0</v>
      </c>
      <c r="AH155" s="20" t="str">
        <f>VLOOKUP(Q155,Liste_plantes!$A$2:$C$7,3,FALSE)</f>
        <v>ItalianRyegrass_CoverCrop_plt.xml</v>
      </c>
      <c r="AI155" s="20" t="str">
        <f>CONCATENATE(J155,"-",L155,"-",VLOOKUP(Q155,Liste_plantes!$A$2:$B$7,2,FALSE),"_tec.xml")</f>
        <v>1-2-rgi_tec.xml</v>
      </c>
      <c r="AJ155" s="3" t="s">
        <v>16</v>
      </c>
      <c r="AK155" s="15" t="s">
        <v>16</v>
      </c>
      <c r="AL155" s="15" t="s">
        <v>16</v>
      </c>
      <c r="AM155" s="15" t="s">
        <v>16</v>
      </c>
    </row>
    <row r="156" spans="1:39" x14ac:dyDescent="0.3">
      <c r="A156" s="55" t="str">
        <f t="shared" si="253"/>
        <v>cnrm-cm5-aladin63</v>
      </c>
      <c r="B156" s="55" t="str">
        <f t="shared" si="253"/>
        <v>cca</v>
      </c>
      <c r="C156" s="55" t="str">
        <f t="shared" si="253"/>
        <v>8.5</v>
      </c>
      <c r="D156" s="55">
        <f t="shared" si="253"/>
        <v>1895</v>
      </c>
      <c r="E156" s="55">
        <f t="shared" si="253"/>
        <v>14050</v>
      </c>
      <c r="F156" s="55" t="str">
        <f t="shared" si="253"/>
        <v>781_1895</v>
      </c>
      <c r="G156" s="55">
        <f t="shared" si="253"/>
        <v>330562</v>
      </c>
      <c r="H156" s="55" t="str">
        <f t="shared" si="253"/>
        <v>0.1574</v>
      </c>
      <c r="I156" s="55" t="str">
        <f t="shared" si="193"/>
        <v>562_NGC25</v>
      </c>
      <c r="J156" s="55">
        <f t="shared" si="253"/>
        <v>1</v>
      </c>
      <c r="K156" s="55" t="str">
        <f t="shared" si="253"/>
        <v>BT_ci_MF</v>
      </c>
      <c r="L156" s="55">
        <f t="shared" si="253"/>
        <v>2</v>
      </c>
      <c r="M156" s="55" t="str">
        <f t="shared" si="253"/>
        <v>rgi</v>
      </c>
      <c r="N156" s="55" t="str">
        <f t="shared" si="253"/>
        <v>h1</v>
      </c>
      <c r="O156" s="55">
        <f t="shared" si="254"/>
        <v>2022</v>
      </c>
      <c r="P156" s="55">
        <f t="shared" si="233"/>
        <v>2022</v>
      </c>
      <c r="Q156" s="55" t="str">
        <f t="shared" si="268"/>
        <v>maïs fourrage</v>
      </c>
      <c r="R156" s="55" t="str">
        <f t="shared" si="260"/>
        <v>ok</v>
      </c>
      <c r="S156" s="50" t="str">
        <f t="shared" si="231"/>
        <v>781_1895-562_NGC25-1-2-rgi-h1</v>
      </c>
      <c r="T156" s="50" t="str">
        <f>CONCATENATE(F156,"-",I156,"-",J156,"-",L156,"-",M156,"-",N156,"-",P156,"-",VLOOKUP(Q156,Liste_plantes!$A$2:$B$7,2,FALSE))</f>
        <v>781_1895-562_NGC25-1-2-rgi-h1-2022-MF</v>
      </c>
      <c r="U156" s="86">
        <f t="shared" si="264"/>
        <v>44629</v>
      </c>
      <c r="V156" s="86" t="str">
        <f t="shared" si="234"/>
        <v>01/10/2022</v>
      </c>
      <c r="W156" s="53" t="str">
        <f t="shared" si="261"/>
        <v>OK</v>
      </c>
      <c r="X156" s="28">
        <f t="shared" si="265"/>
        <v>68</v>
      </c>
      <c r="Y156" s="28">
        <f t="shared" si="266"/>
        <v>274</v>
      </c>
      <c r="Z156" s="20" t="str">
        <f t="shared" si="262"/>
        <v>snu_ini.xml</v>
      </c>
      <c r="AA156" s="50" t="str">
        <f t="shared" si="256"/>
        <v>330562_0.1574</v>
      </c>
      <c r="AB156" s="18" t="str">
        <f t="shared" si="269"/>
        <v>14050_h1_sta.xml</v>
      </c>
      <c r="AC156" s="18" t="str">
        <f t="shared" si="263"/>
        <v>14050.2022</v>
      </c>
      <c r="AD156" s="18" t="str">
        <f t="shared" si="258"/>
        <v>14050.2022</v>
      </c>
      <c r="AE156" s="20">
        <f t="shared" si="259"/>
        <v>1</v>
      </c>
      <c r="AF156" s="15">
        <v>1</v>
      </c>
      <c r="AG156" s="3">
        <v>0</v>
      </c>
      <c r="AH156" s="20" t="str">
        <f>VLOOKUP(Q156,Liste_plantes!$A$2:$C$7,3,FALSE)</f>
        <v>corn_plt.xml</v>
      </c>
      <c r="AI156" s="20" t="str">
        <f>CONCATENATE(J156,"-",L156,"-",VLOOKUP(Q156,Liste_plantes!$A$2:$B$7,2,FALSE),"_tec.xml")</f>
        <v>1-2-MF_tec.xml</v>
      </c>
      <c r="AJ156" s="3" t="s">
        <v>16</v>
      </c>
      <c r="AK156" s="15" t="s">
        <v>16</v>
      </c>
      <c r="AL156" s="15" t="s">
        <v>16</v>
      </c>
      <c r="AM156" s="15" t="s">
        <v>16</v>
      </c>
    </row>
    <row r="157" spans="1:39" x14ac:dyDescent="0.3">
      <c r="A157" s="55" t="str">
        <f t="shared" si="253"/>
        <v>cnrm-cm5-aladin63</v>
      </c>
      <c r="B157" s="55" t="str">
        <f t="shared" si="253"/>
        <v>cca</v>
      </c>
      <c r="C157" s="55" t="str">
        <f t="shared" si="253"/>
        <v>8.5</v>
      </c>
      <c r="D157" s="55">
        <f t="shared" si="253"/>
        <v>1895</v>
      </c>
      <c r="E157" s="55">
        <f t="shared" si="253"/>
        <v>14050</v>
      </c>
      <c r="F157" s="55" t="str">
        <f t="shared" si="253"/>
        <v>781_1895</v>
      </c>
      <c r="G157" s="55">
        <f t="shared" si="253"/>
        <v>330562</v>
      </c>
      <c r="H157" s="55" t="str">
        <f t="shared" si="253"/>
        <v>0.1574</v>
      </c>
      <c r="I157" s="55" t="str">
        <f t="shared" si="193"/>
        <v>562_NGC25</v>
      </c>
      <c r="J157" s="55">
        <f t="shared" si="253"/>
        <v>1</v>
      </c>
      <c r="K157" s="55" t="str">
        <f t="shared" si="253"/>
        <v>BT_ci_MF</v>
      </c>
      <c r="L157" s="55">
        <f t="shared" si="253"/>
        <v>2</v>
      </c>
      <c r="M157" s="55" t="str">
        <f t="shared" si="253"/>
        <v>rgi</v>
      </c>
      <c r="N157" s="55" t="str">
        <f t="shared" si="253"/>
        <v>h1</v>
      </c>
      <c r="O157" s="55">
        <f t="shared" si="254"/>
        <v>2022</v>
      </c>
      <c r="P157" s="55">
        <f t="shared" si="233"/>
        <v>2023</v>
      </c>
      <c r="Q157" s="55" t="str">
        <f t="shared" si="268"/>
        <v>blé tendre</v>
      </c>
      <c r="R157" s="55" t="str">
        <f t="shared" si="260"/>
        <v>ok</v>
      </c>
      <c r="S157" s="50" t="str">
        <f t="shared" si="231"/>
        <v>781_1895-562_NGC25-1-2-rgi-h1</v>
      </c>
      <c r="T157" s="50" t="str">
        <f>CONCATENATE(F157,"-",I157,"-",J157,"-",L157,"-",M157,"-",N157,"-",P157,"-",VLOOKUP(Q157,Liste_plantes!$A$2:$B$7,2,FALSE))</f>
        <v>781_1895-562_NGC25-1-2-rgi-h1-2023-BT</v>
      </c>
      <c r="U157" s="86">
        <f t="shared" si="264"/>
        <v>44836</v>
      </c>
      <c r="V157" s="86" t="str">
        <f t="shared" si="234"/>
        <v>15/08/2023</v>
      </c>
      <c r="W157" s="53" t="str">
        <f t="shared" si="261"/>
        <v>OK</v>
      </c>
      <c r="X157" s="28">
        <f t="shared" si="265"/>
        <v>275</v>
      </c>
      <c r="Y157" s="28">
        <f t="shared" si="266"/>
        <v>592</v>
      </c>
      <c r="Z157" s="20" t="str">
        <f t="shared" si="262"/>
        <v>snu_ini.xml</v>
      </c>
      <c r="AA157" s="50" t="str">
        <f t="shared" si="256"/>
        <v>330562_0.1574</v>
      </c>
      <c r="AB157" s="18" t="str">
        <f t="shared" si="267"/>
        <v>14050_h1_sta.xml</v>
      </c>
      <c r="AC157" s="18" t="str">
        <f t="shared" si="263"/>
        <v>14050.2022</v>
      </c>
      <c r="AD157" s="18" t="str">
        <f t="shared" si="258"/>
        <v>14050.2023</v>
      </c>
      <c r="AE157" s="20">
        <f t="shared" si="259"/>
        <v>2</v>
      </c>
      <c r="AF157" s="15">
        <v>1</v>
      </c>
      <c r="AG157" s="3">
        <v>0</v>
      </c>
      <c r="AH157" s="20" t="str">
        <f>VLOOKUP(Q157,Liste_plantes!$A$2:$C$7,3,FALSE)</f>
        <v>wheat_plt.xml</v>
      </c>
      <c r="AI157" s="20" t="str">
        <f>CONCATENATE(J157,"-",L157,"-",VLOOKUP(Q157,Liste_plantes!$A$2:$B$7,2,FALSE),"_tec.xml")</f>
        <v>1-2-BT_tec.xml</v>
      </c>
      <c r="AJ157" s="3" t="s">
        <v>16</v>
      </c>
      <c r="AK157" s="15" t="s">
        <v>16</v>
      </c>
      <c r="AL157" s="15" t="s">
        <v>16</v>
      </c>
      <c r="AM157" s="15" t="s">
        <v>16</v>
      </c>
    </row>
    <row r="158" spans="1:39" x14ac:dyDescent="0.3">
      <c r="A158" s="55" t="str">
        <f t="shared" si="253"/>
        <v>cnrm-cm5-aladin63</v>
      </c>
      <c r="B158" s="55" t="str">
        <f t="shared" si="253"/>
        <v>cca</v>
      </c>
      <c r="C158" s="55" t="str">
        <f t="shared" si="253"/>
        <v>8.5</v>
      </c>
      <c r="D158" s="55">
        <f t="shared" si="253"/>
        <v>1895</v>
      </c>
      <c r="E158" s="55">
        <f t="shared" si="253"/>
        <v>14050</v>
      </c>
      <c r="F158" s="55" t="str">
        <f t="shared" si="253"/>
        <v>781_1895</v>
      </c>
      <c r="G158" s="55">
        <f t="shared" si="253"/>
        <v>330562</v>
      </c>
      <c r="H158" s="55" t="str">
        <f t="shared" si="253"/>
        <v>0.1574</v>
      </c>
      <c r="I158" s="55" t="str">
        <f t="shared" si="193"/>
        <v>562_NGC25</v>
      </c>
      <c r="J158" s="55">
        <f t="shared" si="253"/>
        <v>1</v>
      </c>
      <c r="K158" s="55" t="str">
        <f t="shared" si="253"/>
        <v>BT_ci_MF</v>
      </c>
      <c r="L158" s="55">
        <f t="shared" si="253"/>
        <v>2</v>
      </c>
      <c r="M158" s="55" t="str">
        <f t="shared" si="253"/>
        <v>rgi</v>
      </c>
      <c r="N158" s="55" t="str">
        <f t="shared" si="253"/>
        <v>h1</v>
      </c>
      <c r="O158" s="55">
        <f t="shared" si="254"/>
        <v>2023</v>
      </c>
      <c r="P158" s="55">
        <f t="shared" si="233"/>
        <v>2024</v>
      </c>
      <c r="Q158" s="55" t="str">
        <f t="shared" si="268"/>
        <v>ray grass d'Italie</v>
      </c>
      <c r="R158" s="55" t="str">
        <f t="shared" si="260"/>
        <v>ok</v>
      </c>
      <c r="S158" s="50" t="str">
        <f t="shared" si="231"/>
        <v>781_1895-562_NGC25-1-2-rgi-h1</v>
      </c>
      <c r="T158" s="50" t="str">
        <f>CONCATENATE(F158,"-",I158,"-",J158,"-",L158,"-",M158,"-",N158,"-",P158,"-",VLOOKUP(Q158,Liste_plantes!$A$2:$B$7,2,FALSE))</f>
        <v>781_1895-562_NGC25-1-2-rgi-h1-2024-rgi</v>
      </c>
      <c r="U158" s="86">
        <f t="shared" si="264"/>
        <v>45154</v>
      </c>
      <c r="V158" s="86" t="str">
        <f t="shared" si="234"/>
        <v>08/03/2024</v>
      </c>
      <c r="W158" s="53" t="str">
        <f t="shared" si="261"/>
        <v>OK</v>
      </c>
      <c r="X158" s="28">
        <f>U158-DATE($O158,1,1)+1</f>
        <v>228</v>
      </c>
      <c r="Y158" s="28">
        <f t="shared" si="266"/>
        <v>433</v>
      </c>
      <c r="Z158" s="20" t="str">
        <f t="shared" si="262"/>
        <v>snu_ini.xml</v>
      </c>
      <c r="AA158" s="50" t="str">
        <f t="shared" si="256"/>
        <v>330562_0.1574</v>
      </c>
      <c r="AB158" s="18" t="str">
        <f t="shared" si="267"/>
        <v>14050_h1_sta.xml</v>
      </c>
      <c r="AC158" s="18" t="str">
        <f t="shared" si="263"/>
        <v>14050.2023</v>
      </c>
      <c r="AD158" s="18" t="str">
        <f t="shared" si="258"/>
        <v>14050.2024</v>
      </c>
      <c r="AE158" s="20">
        <f t="shared" si="259"/>
        <v>2</v>
      </c>
      <c r="AF158" s="15">
        <v>1</v>
      </c>
      <c r="AG158" s="3">
        <v>0</v>
      </c>
      <c r="AH158" s="20" t="str">
        <f>VLOOKUP(Q158,Liste_plantes!$A$2:$C$7,3,FALSE)</f>
        <v>ItalianRyegrass_CoverCrop_plt.xml</v>
      </c>
      <c r="AI158" s="20" t="str">
        <f>CONCATENATE(J158,"-",L158,"-",VLOOKUP(Q158,Liste_plantes!$A$2:$B$7,2,FALSE),"_tec.xml")</f>
        <v>1-2-rgi_tec.xml</v>
      </c>
      <c r="AJ158" s="3" t="s">
        <v>16</v>
      </c>
      <c r="AK158" s="15" t="s">
        <v>16</v>
      </c>
      <c r="AL158" s="15" t="s">
        <v>16</v>
      </c>
      <c r="AM158" s="15" t="s">
        <v>16</v>
      </c>
    </row>
    <row r="159" spans="1:39" x14ac:dyDescent="0.3">
      <c r="A159" s="55" t="str">
        <f t="shared" si="253"/>
        <v>cnrm-cm5-aladin63</v>
      </c>
      <c r="B159" s="55" t="str">
        <f t="shared" si="253"/>
        <v>cca</v>
      </c>
      <c r="C159" s="55" t="str">
        <f t="shared" si="253"/>
        <v>8.5</v>
      </c>
      <c r="D159" s="55">
        <f t="shared" si="253"/>
        <v>1895</v>
      </c>
      <c r="E159" s="55">
        <f t="shared" si="253"/>
        <v>14050</v>
      </c>
      <c r="F159" s="55" t="str">
        <f t="shared" si="253"/>
        <v>781_1895</v>
      </c>
      <c r="G159" s="55">
        <f t="shared" si="253"/>
        <v>330562</v>
      </c>
      <c r="H159" s="55" t="str">
        <f t="shared" si="253"/>
        <v>0.1574</v>
      </c>
      <c r="I159" s="55" t="str">
        <f t="shared" si="193"/>
        <v>562_NGC25</v>
      </c>
      <c r="J159" s="55">
        <f t="shared" si="253"/>
        <v>1</v>
      </c>
      <c r="K159" s="55" t="str">
        <f t="shared" si="253"/>
        <v>BT_ci_MF</v>
      </c>
      <c r="L159" s="55">
        <f t="shared" si="253"/>
        <v>2</v>
      </c>
      <c r="M159" s="55" t="str">
        <f t="shared" si="253"/>
        <v>rgi</v>
      </c>
      <c r="N159" s="55" t="str">
        <f t="shared" si="253"/>
        <v>h1</v>
      </c>
      <c r="O159" s="55">
        <f t="shared" si="254"/>
        <v>2024</v>
      </c>
      <c r="P159" s="55">
        <f t="shared" si="233"/>
        <v>2024</v>
      </c>
      <c r="Q159" s="55" t="str">
        <f t="shared" si="268"/>
        <v>maïs fourrage</v>
      </c>
      <c r="R159" s="55" t="str">
        <f t="shared" si="260"/>
        <v>ok</v>
      </c>
      <c r="S159" s="50" t="str">
        <f t="shared" si="231"/>
        <v>781_1895-562_NGC25-1-2-rgi-h1</v>
      </c>
      <c r="T159" s="50" t="str">
        <f>CONCATENATE(F159,"-",I159,"-",J159,"-",L159,"-",M159,"-",N159,"-",P159,"-",VLOOKUP(Q159,Liste_plantes!$A$2:$B$7,2,FALSE))</f>
        <v>781_1895-562_NGC25-1-2-rgi-h1-2024-MF</v>
      </c>
      <c r="U159" s="86">
        <f t="shared" si="264"/>
        <v>45360</v>
      </c>
      <c r="V159" s="86" t="str">
        <f t="shared" si="234"/>
        <v>01/10/2024</v>
      </c>
      <c r="W159" s="53" t="str">
        <f t="shared" si="261"/>
        <v>OK</v>
      </c>
      <c r="X159" s="28">
        <f t="shared" ref="X159:X183" si="270">U159-DATE($O159,1,1)+1</f>
        <v>69</v>
      </c>
      <c r="Y159" s="28">
        <f t="shared" si="266"/>
        <v>275</v>
      </c>
      <c r="Z159" s="20" t="str">
        <f t="shared" si="262"/>
        <v>snu_ini.xml</v>
      </c>
      <c r="AA159" s="50" t="str">
        <f t="shared" si="256"/>
        <v>330562_0.1574</v>
      </c>
      <c r="AB159" s="18" t="str">
        <f t="shared" si="267"/>
        <v>14050_h1_sta.xml</v>
      </c>
      <c r="AC159" s="18" t="str">
        <f t="shared" si="263"/>
        <v>14050.2024</v>
      </c>
      <c r="AD159" s="18" t="str">
        <f t="shared" si="258"/>
        <v>14050.2024</v>
      </c>
      <c r="AE159" s="20">
        <f t="shared" si="259"/>
        <v>1</v>
      </c>
      <c r="AF159" s="15">
        <v>1</v>
      </c>
      <c r="AG159" s="3">
        <v>0</v>
      </c>
      <c r="AH159" s="20" t="str">
        <f>VLOOKUP(Q159,Liste_plantes!$A$2:$C$7,3,FALSE)</f>
        <v>corn_plt.xml</v>
      </c>
      <c r="AI159" s="20" t="str">
        <f>CONCATENATE(J159,"-",L159,"-",VLOOKUP(Q159,Liste_plantes!$A$2:$B$7,2,FALSE),"_tec.xml")</f>
        <v>1-2-MF_tec.xml</v>
      </c>
      <c r="AJ159" s="3" t="s">
        <v>16</v>
      </c>
      <c r="AK159" s="15" t="s">
        <v>16</v>
      </c>
      <c r="AL159" s="15" t="s">
        <v>16</v>
      </c>
      <c r="AM159" s="15" t="s">
        <v>16</v>
      </c>
    </row>
    <row r="160" spans="1:39" x14ac:dyDescent="0.3">
      <c r="A160" s="55" t="str">
        <f t="shared" si="253"/>
        <v>cnrm-cm5-aladin63</v>
      </c>
      <c r="B160" s="55" t="str">
        <f t="shared" si="253"/>
        <v>cca</v>
      </c>
      <c r="C160" s="55" t="str">
        <f t="shared" si="253"/>
        <v>8.5</v>
      </c>
      <c r="D160" s="55">
        <f t="shared" si="253"/>
        <v>1895</v>
      </c>
      <c r="E160" s="55">
        <f t="shared" si="253"/>
        <v>14050</v>
      </c>
      <c r="F160" s="55" t="str">
        <f t="shared" si="253"/>
        <v>781_1895</v>
      </c>
      <c r="G160" s="55">
        <f t="shared" si="253"/>
        <v>330562</v>
      </c>
      <c r="H160" s="55" t="str">
        <f t="shared" si="253"/>
        <v>0.1574</v>
      </c>
      <c r="I160" s="55" t="str">
        <f t="shared" si="193"/>
        <v>562_NGC25</v>
      </c>
      <c r="J160" s="55">
        <f t="shared" si="253"/>
        <v>1</v>
      </c>
      <c r="K160" s="55" t="str">
        <f t="shared" si="253"/>
        <v>BT_ci_MF</v>
      </c>
      <c r="L160" s="55">
        <f t="shared" si="253"/>
        <v>2</v>
      </c>
      <c r="M160" s="55" t="str">
        <f t="shared" si="253"/>
        <v>rgi</v>
      </c>
      <c r="N160" s="55" t="str">
        <f t="shared" si="253"/>
        <v>h1</v>
      </c>
      <c r="O160" s="55">
        <f t="shared" si="254"/>
        <v>2024</v>
      </c>
      <c r="P160" s="55">
        <f t="shared" si="233"/>
        <v>2025</v>
      </c>
      <c r="Q160" s="55" t="str">
        <f t="shared" si="268"/>
        <v>blé tendre</v>
      </c>
      <c r="R160" s="55" t="str">
        <f t="shared" si="260"/>
        <v>ok</v>
      </c>
      <c r="S160" s="50" t="str">
        <f t="shared" si="231"/>
        <v>781_1895-562_NGC25-1-2-rgi-h1</v>
      </c>
      <c r="T160" s="50" t="str">
        <f>CONCATENATE(F160,"-",I160,"-",J160,"-",L160,"-",M160,"-",N160,"-",P160,"-",VLOOKUP(Q160,Liste_plantes!$A$2:$B$7,2,FALSE))</f>
        <v>781_1895-562_NGC25-1-2-rgi-h1-2025-BT</v>
      </c>
      <c r="U160" s="86">
        <f t="shared" si="264"/>
        <v>45567</v>
      </c>
      <c r="V160" s="86" t="str">
        <f t="shared" si="234"/>
        <v>15/08/2025</v>
      </c>
      <c r="W160" s="53" t="str">
        <f t="shared" si="261"/>
        <v>OK</v>
      </c>
      <c r="X160" s="28">
        <f t="shared" si="270"/>
        <v>276</v>
      </c>
      <c r="Y160" s="28">
        <f t="shared" si="266"/>
        <v>593</v>
      </c>
      <c r="Z160" s="20" t="str">
        <f t="shared" si="262"/>
        <v>snu_ini.xml</v>
      </c>
      <c r="AA160" s="50" t="str">
        <f t="shared" si="256"/>
        <v>330562_0.1574</v>
      </c>
      <c r="AB160" s="18" t="str">
        <f t="shared" si="267"/>
        <v>14050_h1_sta.xml</v>
      </c>
      <c r="AC160" s="18" t="str">
        <f t="shared" si="263"/>
        <v>14050.2024</v>
      </c>
      <c r="AD160" s="18" t="str">
        <f t="shared" si="258"/>
        <v>14050.2025</v>
      </c>
      <c r="AE160" s="20">
        <f t="shared" si="259"/>
        <v>2</v>
      </c>
      <c r="AF160" s="15">
        <v>1</v>
      </c>
      <c r="AG160" s="3">
        <v>0</v>
      </c>
      <c r="AH160" s="20" t="str">
        <f>VLOOKUP(Q160,Liste_plantes!$A$2:$C$7,3,FALSE)</f>
        <v>wheat_plt.xml</v>
      </c>
      <c r="AI160" s="20" t="str">
        <f>CONCATENATE(J160,"-",L160,"-",VLOOKUP(Q160,Liste_plantes!$A$2:$B$7,2,FALSE),"_tec.xml")</f>
        <v>1-2-BT_tec.xml</v>
      </c>
      <c r="AJ160" s="3" t="s">
        <v>16</v>
      </c>
      <c r="AK160" s="15" t="s">
        <v>16</v>
      </c>
      <c r="AL160" s="15" t="s">
        <v>16</v>
      </c>
      <c r="AM160" s="15" t="s">
        <v>16</v>
      </c>
    </row>
    <row r="161" spans="1:39" x14ac:dyDescent="0.3">
      <c r="A161" s="55" t="str">
        <f t="shared" si="253"/>
        <v>cnrm-cm5-aladin63</v>
      </c>
      <c r="B161" s="55" t="str">
        <f t="shared" si="253"/>
        <v>cca</v>
      </c>
      <c r="C161" s="55" t="str">
        <f t="shared" si="253"/>
        <v>8.5</v>
      </c>
      <c r="D161" s="55">
        <f t="shared" si="253"/>
        <v>1895</v>
      </c>
      <c r="E161" s="55">
        <f t="shared" si="253"/>
        <v>14050</v>
      </c>
      <c r="F161" s="55" t="str">
        <f t="shared" si="253"/>
        <v>781_1895</v>
      </c>
      <c r="G161" s="55">
        <f t="shared" si="253"/>
        <v>330562</v>
      </c>
      <c r="H161" s="55" t="str">
        <f t="shared" si="253"/>
        <v>0.1574</v>
      </c>
      <c r="I161" s="55" t="str">
        <f t="shared" si="193"/>
        <v>562_NGC25</v>
      </c>
      <c r="J161" s="55">
        <f t="shared" si="253"/>
        <v>1</v>
      </c>
      <c r="K161" s="55" t="str">
        <f t="shared" si="253"/>
        <v>BT_ci_MF</v>
      </c>
      <c r="L161" s="55">
        <f t="shared" si="253"/>
        <v>2</v>
      </c>
      <c r="M161" s="55" t="str">
        <f t="shared" si="253"/>
        <v>rgi</v>
      </c>
      <c r="N161" s="55" t="str">
        <f t="shared" si="253"/>
        <v>h1</v>
      </c>
      <c r="O161" s="55">
        <f t="shared" si="254"/>
        <v>2025</v>
      </c>
      <c r="P161" s="55">
        <f t="shared" si="233"/>
        <v>2026</v>
      </c>
      <c r="Q161" s="55" t="str">
        <f t="shared" si="268"/>
        <v>ray grass d'Italie</v>
      </c>
      <c r="R161" s="55" t="str">
        <f t="shared" si="260"/>
        <v>ok</v>
      </c>
      <c r="S161" s="50" t="str">
        <f t="shared" si="231"/>
        <v>781_1895-562_NGC25-1-2-rgi-h1</v>
      </c>
      <c r="T161" s="50" t="str">
        <f>CONCATENATE(F161,"-",I161,"-",J161,"-",L161,"-",M161,"-",N161,"-",P161,"-",VLOOKUP(Q161,Liste_plantes!$A$2:$B$7,2,FALSE))</f>
        <v>781_1895-562_NGC25-1-2-rgi-h1-2026-rgi</v>
      </c>
      <c r="U161" s="86">
        <f t="shared" si="264"/>
        <v>45885</v>
      </c>
      <c r="V161" s="86" t="str">
        <f t="shared" si="234"/>
        <v>08/03/2026</v>
      </c>
      <c r="W161" s="53" t="str">
        <f t="shared" si="261"/>
        <v>OK</v>
      </c>
      <c r="X161" s="28">
        <f t="shared" si="270"/>
        <v>228</v>
      </c>
      <c r="Y161" s="28">
        <f t="shared" si="266"/>
        <v>432</v>
      </c>
      <c r="Z161" s="20" t="str">
        <f t="shared" si="262"/>
        <v>snu_ini.xml</v>
      </c>
      <c r="AA161" s="50" t="str">
        <f t="shared" si="256"/>
        <v>330562_0.1574</v>
      </c>
      <c r="AB161" s="18" t="str">
        <f t="shared" si="267"/>
        <v>14050_h1_sta.xml</v>
      </c>
      <c r="AC161" s="18" t="str">
        <f t="shared" si="263"/>
        <v>14050.2025</v>
      </c>
      <c r="AD161" s="18" t="str">
        <f t="shared" si="258"/>
        <v>14050.2026</v>
      </c>
      <c r="AE161" s="20">
        <f t="shared" si="259"/>
        <v>2</v>
      </c>
      <c r="AF161" s="15">
        <v>1</v>
      </c>
      <c r="AG161" s="3">
        <v>0</v>
      </c>
      <c r="AH161" s="20" t="str">
        <f>VLOOKUP(Q161,Liste_plantes!$A$2:$C$7,3,FALSE)</f>
        <v>ItalianRyegrass_CoverCrop_plt.xml</v>
      </c>
      <c r="AI161" s="20" t="str">
        <f>CONCATENATE(J161,"-",L161,"-",VLOOKUP(Q161,Liste_plantes!$A$2:$B$7,2,FALSE),"_tec.xml")</f>
        <v>1-2-rgi_tec.xml</v>
      </c>
      <c r="AJ161" s="3" t="s">
        <v>16</v>
      </c>
      <c r="AK161" s="15" t="s">
        <v>16</v>
      </c>
      <c r="AL161" s="15" t="s">
        <v>16</v>
      </c>
      <c r="AM161" s="15" t="s">
        <v>16</v>
      </c>
    </row>
    <row r="162" spans="1:39" x14ac:dyDescent="0.3">
      <c r="A162" s="55" t="str">
        <f t="shared" si="253"/>
        <v>cnrm-cm5-aladin63</v>
      </c>
      <c r="B162" s="55" t="str">
        <f t="shared" si="253"/>
        <v>cca</v>
      </c>
      <c r="C162" s="55" t="str">
        <f t="shared" si="253"/>
        <v>8.5</v>
      </c>
      <c r="D162" s="55">
        <f t="shared" si="253"/>
        <v>1895</v>
      </c>
      <c r="E162" s="55">
        <f t="shared" si="253"/>
        <v>14050</v>
      </c>
      <c r="F162" s="55" t="str">
        <f t="shared" si="253"/>
        <v>781_1895</v>
      </c>
      <c r="G162" s="55">
        <f t="shared" si="253"/>
        <v>330562</v>
      </c>
      <c r="H162" s="55" t="str">
        <f t="shared" si="253"/>
        <v>0.1574</v>
      </c>
      <c r="I162" s="55" t="str">
        <f t="shared" si="193"/>
        <v>562_NGC25</v>
      </c>
      <c r="J162" s="55">
        <f t="shared" si="253"/>
        <v>1</v>
      </c>
      <c r="K162" s="55" t="str">
        <f t="shared" si="253"/>
        <v>BT_ci_MF</v>
      </c>
      <c r="L162" s="55">
        <f t="shared" si="253"/>
        <v>2</v>
      </c>
      <c r="M162" s="55" t="str">
        <f t="shared" si="253"/>
        <v>rgi</v>
      </c>
      <c r="N162" s="55" t="str">
        <f t="shared" si="253"/>
        <v>h1</v>
      </c>
      <c r="O162" s="55">
        <f t="shared" si="254"/>
        <v>2026</v>
      </c>
      <c r="P162" s="55">
        <f t="shared" si="233"/>
        <v>2026</v>
      </c>
      <c r="Q162" s="55" t="str">
        <f t="shared" si="268"/>
        <v>maïs fourrage</v>
      </c>
      <c r="R162" s="55" t="str">
        <f t="shared" si="260"/>
        <v>ok</v>
      </c>
      <c r="S162" s="50" t="str">
        <f t="shared" si="231"/>
        <v>781_1895-562_NGC25-1-2-rgi-h1</v>
      </c>
      <c r="T162" s="50" t="str">
        <f>CONCATENATE(F162,"-",I162,"-",J162,"-",L162,"-",M162,"-",N162,"-",P162,"-",VLOOKUP(Q162,Liste_plantes!$A$2:$B$7,2,FALSE))</f>
        <v>781_1895-562_NGC25-1-2-rgi-h1-2026-MF</v>
      </c>
      <c r="U162" s="86">
        <f t="shared" si="264"/>
        <v>46090</v>
      </c>
      <c r="V162" s="86" t="str">
        <f t="shared" si="234"/>
        <v>01/10/2026</v>
      </c>
      <c r="W162" s="53" t="str">
        <f t="shared" si="261"/>
        <v>OK</v>
      </c>
      <c r="X162" s="28">
        <f t="shared" si="270"/>
        <v>68</v>
      </c>
      <c r="Y162" s="28">
        <f t="shared" si="266"/>
        <v>274</v>
      </c>
      <c r="Z162" s="20" t="str">
        <f t="shared" si="262"/>
        <v>snu_ini.xml</v>
      </c>
      <c r="AA162" s="50" t="str">
        <f t="shared" si="256"/>
        <v>330562_0.1574</v>
      </c>
      <c r="AB162" s="18" t="str">
        <f t="shared" si="267"/>
        <v>14050_h1_sta.xml</v>
      </c>
      <c r="AC162" s="18" t="str">
        <f t="shared" si="263"/>
        <v>14050.2026</v>
      </c>
      <c r="AD162" s="18" t="str">
        <f t="shared" si="258"/>
        <v>14050.2026</v>
      </c>
      <c r="AE162" s="20">
        <f t="shared" si="259"/>
        <v>1</v>
      </c>
      <c r="AF162" s="15">
        <v>1</v>
      </c>
      <c r="AG162" s="3">
        <v>0</v>
      </c>
      <c r="AH162" s="20" t="str">
        <f>VLOOKUP(Q162,Liste_plantes!$A$2:$C$7,3,FALSE)</f>
        <v>corn_plt.xml</v>
      </c>
      <c r="AI162" s="20" t="str">
        <f>CONCATENATE(J162,"-",L162,"-",VLOOKUP(Q162,Liste_plantes!$A$2:$B$7,2,FALSE),"_tec.xml")</f>
        <v>1-2-MF_tec.xml</v>
      </c>
      <c r="AJ162" s="3" t="s">
        <v>16</v>
      </c>
      <c r="AK162" s="15" t="s">
        <v>16</v>
      </c>
      <c r="AL162" s="15" t="s">
        <v>16</v>
      </c>
      <c r="AM162" s="15" t="s">
        <v>16</v>
      </c>
    </row>
    <row r="163" spans="1:39" x14ac:dyDescent="0.3">
      <c r="A163" s="55" t="str">
        <f t="shared" si="253"/>
        <v>cnrm-cm5-aladin63</v>
      </c>
      <c r="B163" s="55" t="str">
        <f t="shared" si="253"/>
        <v>cca</v>
      </c>
      <c r="C163" s="55" t="str">
        <f t="shared" si="253"/>
        <v>8.5</v>
      </c>
      <c r="D163" s="55">
        <f t="shared" si="253"/>
        <v>1895</v>
      </c>
      <c r="E163" s="55">
        <f t="shared" si="253"/>
        <v>14050</v>
      </c>
      <c r="F163" s="55" t="str">
        <f t="shared" si="253"/>
        <v>781_1895</v>
      </c>
      <c r="G163" s="55">
        <f t="shared" si="253"/>
        <v>330562</v>
      </c>
      <c r="H163" s="55" t="str">
        <f t="shared" si="253"/>
        <v>0.1574</v>
      </c>
      <c r="I163" s="55" t="str">
        <f t="shared" si="193"/>
        <v>562_NGC25</v>
      </c>
      <c r="J163" s="55">
        <f t="shared" si="253"/>
        <v>1</v>
      </c>
      <c r="K163" s="55" t="str">
        <f t="shared" si="253"/>
        <v>BT_ci_MF</v>
      </c>
      <c r="L163" s="55">
        <f t="shared" si="253"/>
        <v>2</v>
      </c>
      <c r="M163" s="55" t="str">
        <f t="shared" si="253"/>
        <v>rgi</v>
      </c>
      <c r="N163" s="55" t="str">
        <f t="shared" si="253"/>
        <v>h1</v>
      </c>
      <c r="O163" s="55">
        <f t="shared" si="254"/>
        <v>2026</v>
      </c>
      <c r="P163" s="55">
        <f t="shared" si="233"/>
        <v>2027</v>
      </c>
      <c r="Q163" s="55" t="str">
        <f t="shared" si="268"/>
        <v>blé tendre</v>
      </c>
      <c r="R163" s="55" t="str">
        <f t="shared" si="260"/>
        <v>ok</v>
      </c>
      <c r="S163" s="50" t="str">
        <f t="shared" si="231"/>
        <v>781_1895-562_NGC25-1-2-rgi-h1</v>
      </c>
      <c r="T163" s="50" t="str">
        <f>CONCATENATE(F163,"-",I163,"-",J163,"-",L163,"-",M163,"-",N163,"-",P163,"-",VLOOKUP(Q163,Liste_plantes!$A$2:$B$7,2,FALSE))</f>
        <v>781_1895-562_NGC25-1-2-rgi-h1-2027-BT</v>
      </c>
      <c r="U163" s="86">
        <f t="shared" si="264"/>
        <v>46297</v>
      </c>
      <c r="V163" s="86" t="str">
        <f t="shared" si="234"/>
        <v>15/08/2027</v>
      </c>
      <c r="W163" s="53" t="str">
        <f t="shared" si="261"/>
        <v>OK</v>
      </c>
      <c r="X163" s="28">
        <f t="shared" si="270"/>
        <v>275</v>
      </c>
      <c r="Y163" s="28">
        <f t="shared" si="266"/>
        <v>592</v>
      </c>
      <c r="Z163" s="20" t="str">
        <f t="shared" si="262"/>
        <v>snu_ini.xml</v>
      </c>
      <c r="AA163" s="50" t="str">
        <f t="shared" si="256"/>
        <v>330562_0.1574</v>
      </c>
      <c r="AB163" s="18" t="str">
        <f t="shared" si="267"/>
        <v>14050_h1_sta.xml</v>
      </c>
      <c r="AC163" s="18" t="str">
        <f t="shared" si="263"/>
        <v>14050.2026</v>
      </c>
      <c r="AD163" s="18" t="str">
        <f t="shared" si="258"/>
        <v>14050.2027</v>
      </c>
      <c r="AE163" s="20">
        <f t="shared" si="259"/>
        <v>2</v>
      </c>
      <c r="AF163" s="15">
        <v>1</v>
      </c>
      <c r="AG163" s="3">
        <v>0</v>
      </c>
      <c r="AH163" s="20" t="str">
        <f>VLOOKUP(Q163,Liste_plantes!$A$2:$C$7,3,FALSE)</f>
        <v>wheat_plt.xml</v>
      </c>
      <c r="AI163" s="20" t="str">
        <f>CONCATENATE(J163,"-",L163,"-",VLOOKUP(Q163,Liste_plantes!$A$2:$B$7,2,FALSE),"_tec.xml")</f>
        <v>1-2-BT_tec.xml</v>
      </c>
      <c r="AJ163" s="3" t="s">
        <v>16</v>
      </c>
      <c r="AK163" s="15" t="s">
        <v>16</v>
      </c>
      <c r="AL163" s="15" t="s">
        <v>16</v>
      </c>
      <c r="AM163" s="15" t="s">
        <v>16</v>
      </c>
    </row>
    <row r="164" spans="1:39" x14ac:dyDescent="0.3">
      <c r="A164" s="55" t="str">
        <f t="shared" si="253"/>
        <v>cnrm-cm5-aladin63</v>
      </c>
      <c r="B164" s="55" t="str">
        <f t="shared" si="253"/>
        <v>cca</v>
      </c>
      <c r="C164" s="55" t="str">
        <f t="shared" si="253"/>
        <v>8.5</v>
      </c>
      <c r="D164" s="55">
        <f t="shared" si="253"/>
        <v>1895</v>
      </c>
      <c r="E164" s="55">
        <f t="shared" si="253"/>
        <v>14050</v>
      </c>
      <c r="F164" s="55" t="str">
        <f t="shared" si="253"/>
        <v>781_1895</v>
      </c>
      <c r="G164" s="55">
        <f t="shared" si="253"/>
        <v>330562</v>
      </c>
      <c r="H164" s="55" t="str">
        <f t="shared" si="253"/>
        <v>0.1574</v>
      </c>
      <c r="I164" s="55" t="str">
        <f t="shared" si="253"/>
        <v>562_NGC25</v>
      </c>
      <c r="J164" s="55">
        <f t="shared" si="253"/>
        <v>1</v>
      </c>
      <c r="K164" s="55" t="str">
        <f t="shared" si="253"/>
        <v>BT_ci_MF</v>
      </c>
      <c r="L164" s="55">
        <f t="shared" si="253"/>
        <v>2</v>
      </c>
      <c r="M164" s="55" t="str">
        <f t="shared" si="253"/>
        <v>rgi</v>
      </c>
      <c r="N164" s="55" t="str">
        <f t="shared" si="253"/>
        <v>h1</v>
      </c>
      <c r="O164" s="55">
        <f t="shared" si="254"/>
        <v>2027</v>
      </c>
      <c r="P164" s="55">
        <f t="shared" si="233"/>
        <v>2028</v>
      </c>
      <c r="Q164" s="55" t="str">
        <f t="shared" si="268"/>
        <v>ray grass d'Italie</v>
      </c>
      <c r="R164" s="55" t="str">
        <f t="shared" si="260"/>
        <v>ok</v>
      </c>
      <c r="S164" s="50" t="str">
        <f t="shared" si="231"/>
        <v>781_1895-562_NGC25-1-2-rgi-h1</v>
      </c>
      <c r="T164" s="50" t="str">
        <f>CONCATENATE(F164,"-",I164,"-",J164,"-",L164,"-",M164,"-",N164,"-",P164,"-",VLOOKUP(Q164,Liste_plantes!$A$2:$B$7,2,FALSE))</f>
        <v>781_1895-562_NGC25-1-2-rgi-h1-2028-rgi</v>
      </c>
      <c r="U164" s="86">
        <f t="shared" si="264"/>
        <v>46615</v>
      </c>
      <c r="V164" s="86" t="str">
        <f t="shared" si="234"/>
        <v>08/03/2028</v>
      </c>
      <c r="W164" s="53" t="str">
        <f t="shared" si="261"/>
        <v>OK</v>
      </c>
      <c r="X164" s="28">
        <f t="shared" si="270"/>
        <v>228</v>
      </c>
      <c r="Y164" s="28">
        <f t="shared" si="266"/>
        <v>433</v>
      </c>
      <c r="Z164" s="20" t="str">
        <f t="shared" si="262"/>
        <v>snu_ini.xml</v>
      </c>
      <c r="AA164" s="50" t="str">
        <f t="shared" si="256"/>
        <v>330562_0.1574</v>
      </c>
      <c r="AB164" s="18" t="str">
        <f t="shared" ref="AB164:AB196" si="271">CONCATENATE($E164,"_",N164,"_sta.xml")</f>
        <v>14050_h1_sta.xml</v>
      </c>
      <c r="AC164" s="18" t="str">
        <f t="shared" si="263"/>
        <v>14050.2027</v>
      </c>
      <c r="AD164" s="18" t="str">
        <f t="shared" si="258"/>
        <v>14050.2028</v>
      </c>
      <c r="AE164" s="20">
        <f t="shared" si="259"/>
        <v>2</v>
      </c>
      <c r="AF164" s="15">
        <v>1</v>
      </c>
      <c r="AG164" s="3">
        <v>0</v>
      </c>
      <c r="AH164" s="20" t="str">
        <f>VLOOKUP(Q164,Liste_plantes!$A$2:$C$7,3,FALSE)</f>
        <v>ItalianRyegrass_CoverCrop_plt.xml</v>
      </c>
      <c r="AI164" s="20" t="str">
        <f>CONCATENATE(J164,"-",L164,"-",VLOOKUP(Q164,Liste_plantes!$A$2:$B$7,2,FALSE),"_tec.xml")</f>
        <v>1-2-rgi_tec.xml</v>
      </c>
      <c r="AJ164" s="3" t="s">
        <v>16</v>
      </c>
      <c r="AK164" s="15" t="s">
        <v>16</v>
      </c>
      <c r="AL164" s="15" t="s">
        <v>16</v>
      </c>
      <c r="AM164" s="15" t="s">
        <v>16</v>
      </c>
    </row>
    <row r="165" spans="1:39" x14ac:dyDescent="0.3">
      <c r="A165" s="55" t="str">
        <f t="shared" si="253"/>
        <v>cnrm-cm5-aladin63</v>
      </c>
      <c r="B165" s="55" t="str">
        <f t="shared" si="253"/>
        <v>cca</v>
      </c>
      <c r="C165" s="55" t="str">
        <f t="shared" si="253"/>
        <v>8.5</v>
      </c>
      <c r="D165" s="55">
        <f t="shared" si="253"/>
        <v>1895</v>
      </c>
      <c r="E165" s="55">
        <f t="shared" si="253"/>
        <v>14050</v>
      </c>
      <c r="F165" s="55" t="str">
        <f t="shared" si="253"/>
        <v>781_1895</v>
      </c>
      <c r="G165" s="55">
        <f t="shared" si="253"/>
        <v>330562</v>
      </c>
      <c r="H165" s="55" t="str">
        <f t="shared" si="253"/>
        <v>0.1574</v>
      </c>
      <c r="I165" s="55" t="str">
        <f t="shared" si="253"/>
        <v>562_NGC25</v>
      </c>
      <c r="J165" s="55">
        <f t="shared" si="253"/>
        <v>1</v>
      </c>
      <c r="K165" s="55" t="str">
        <f t="shared" si="253"/>
        <v>BT_ci_MF</v>
      </c>
      <c r="L165" s="55">
        <f t="shared" si="253"/>
        <v>2</v>
      </c>
      <c r="M165" s="55" t="str">
        <f t="shared" si="253"/>
        <v>rgi</v>
      </c>
      <c r="N165" s="55" t="str">
        <f t="shared" si="253"/>
        <v>h1</v>
      </c>
      <c r="O165" s="55">
        <f t="shared" si="254"/>
        <v>2028</v>
      </c>
      <c r="P165" s="55">
        <f t="shared" si="233"/>
        <v>2028</v>
      </c>
      <c r="Q165" s="55" t="str">
        <f t="shared" si="268"/>
        <v>maïs fourrage</v>
      </c>
      <c r="R165" s="55" t="str">
        <f t="shared" si="260"/>
        <v>ok</v>
      </c>
      <c r="S165" s="50" t="str">
        <f t="shared" si="231"/>
        <v>781_1895-562_NGC25-1-2-rgi-h1</v>
      </c>
      <c r="T165" s="50" t="str">
        <f>CONCATENATE(F165,"-",I165,"-",J165,"-",L165,"-",M165,"-",N165,"-",P165,"-",VLOOKUP(Q165,Liste_plantes!$A$2:$B$7,2,FALSE))</f>
        <v>781_1895-562_NGC25-1-2-rgi-h1-2028-MF</v>
      </c>
      <c r="U165" s="86">
        <f t="shared" si="264"/>
        <v>46821</v>
      </c>
      <c r="V165" s="86" t="str">
        <f t="shared" si="234"/>
        <v>01/10/2028</v>
      </c>
      <c r="W165" s="53" t="str">
        <f t="shared" si="261"/>
        <v>OK</v>
      </c>
      <c r="X165" s="28">
        <f t="shared" si="270"/>
        <v>69</v>
      </c>
      <c r="Y165" s="28">
        <f t="shared" si="266"/>
        <v>275</v>
      </c>
      <c r="Z165" s="20" t="str">
        <f t="shared" si="262"/>
        <v>snu_ini.xml</v>
      </c>
      <c r="AA165" s="50" t="str">
        <f t="shared" si="256"/>
        <v>330562_0.1574</v>
      </c>
      <c r="AB165" s="18" t="str">
        <f t="shared" si="271"/>
        <v>14050_h1_sta.xml</v>
      </c>
      <c r="AC165" s="18" t="str">
        <f t="shared" si="263"/>
        <v>14050.2028</v>
      </c>
      <c r="AD165" s="18" t="str">
        <f t="shared" si="258"/>
        <v>14050.2028</v>
      </c>
      <c r="AE165" s="20">
        <f t="shared" si="259"/>
        <v>1</v>
      </c>
      <c r="AF165" s="15">
        <v>1</v>
      </c>
      <c r="AG165" s="3">
        <v>0</v>
      </c>
      <c r="AH165" s="20" t="str">
        <f>VLOOKUP(Q165,Liste_plantes!$A$2:$C$7,3,FALSE)</f>
        <v>corn_plt.xml</v>
      </c>
      <c r="AI165" s="20" t="str">
        <f>CONCATENATE(J165,"-",L165,"-",VLOOKUP(Q165,Liste_plantes!$A$2:$B$7,2,FALSE),"_tec.xml")</f>
        <v>1-2-MF_tec.xml</v>
      </c>
      <c r="AJ165" s="3" t="s">
        <v>16</v>
      </c>
      <c r="AK165" s="15" t="s">
        <v>16</v>
      </c>
      <c r="AL165" s="15" t="s">
        <v>16</v>
      </c>
      <c r="AM165" s="15" t="s">
        <v>16</v>
      </c>
    </row>
    <row r="166" spans="1:39" x14ac:dyDescent="0.3">
      <c r="A166" s="55" t="str">
        <f t="shared" ref="A166:N181" si="272">A165</f>
        <v>cnrm-cm5-aladin63</v>
      </c>
      <c r="B166" s="55" t="str">
        <f t="shared" si="272"/>
        <v>cca</v>
      </c>
      <c r="C166" s="55" t="str">
        <f t="shared" si="272"/>
        <v>8.5</v>
      </c>
      <c r="D166" s="55">
        <f t="shared" si="272"/>
        <v>1895</v>
      </c>
      <c r="E166" s="55">
        <f t="shared" si="272"/>
        <v>14050</v>
      </c>
      <c r="F166" s="55" t="str">
        <f t="shared" si="272"/>
        <v>781_1895</v>
      </c>
      <c r="G166" s="55">
        <f t="shared" si="272"/>
        <v>330562</v>
      </c>
      <c r="H166" s="55" t="str">
        <f t="shared" si="272"/>
        <v>0.1574</v>
      </c>
      <c r="I166" s="55" t="str">
        <f t="shared" si="272"/>
        <v>562_NGC25</v>
      </c>
      <c r="J166" s="55">
        <f t="shared" si="272"/>
        <v>1</v>
      </c>
      <c r="K166" s="55" t="str">
        <f t="shared" si="272"/>
        <v>BT_ci_MF</v>
      </c>
      <c r="L166" s="55">
        <f t="shared" si="272"/>
        <v>2</v>
      </c>
      <c r="M166" s="55" t="str">
        <f t="shared" si="272"/>
        <v>rgi</v>
      </c>
      <c r="N166" s="55" t="str">
        <f t="shared" si="272"/>
        <v>h1</v>
      </c>
      <c r="O166" s="55">
        <f t="shared" si="254"/>
        <v>2028</v>
      </c>
      <c r="P166" s="55">
        <f t="shared" si="233"/>
        <v>2029</v>
      </c>
      <c r="Q166" s="55" t="str">
        <f t="shared" si="268"/>
        <v>blé tendre</v>
      </c>
      <c r="R166" s="55" t="str">
        <f t="shared" si="260"/>
        <v>ok</v>
      </c>
      <c r="S166" s="50" t="str">
        <f t="shared" si="231"/>
        <v>781_1895-562_NGC25-1-2-rgi-h1</v>
      </c>
      <c r="T166" s="50" t="str">
        <f>CONCATENATE(F166,"-",I166,"-",J166,"-",L166,"-",M166,"-",N166,"-",P166,"-",VLOOKUP(Q166,Liste_plantes!$A$2:$B$7,2,FALSE))</f>
        <v>781_1895-562_NGC25-1-2-rgi-h1-2029-BT</v>
      </c>
      <c r="U166" s="86">
        <f t="shared" si="264"/>
        <v>47028</v>
      </c>
      <c r="V166" s="86" t="str">
        <f t="shared" si="234"/>
        <v>15/08/2029</v>
      </c>
      <c r="W166" s="53" t="str">
        <f t="shared" si="261"/>
        <v>OK</v>
      </c>
      <c r="X166" s="28">
        <f t="shared" si="270"/>
        <v>276</v>
      </c>
      <c r="Y166" s="28">
        <f t="shared" si="266"/>
        <v>593</v>
      </c>
      <c r="Z166" s="20" t="str">
        <f t="shared" si="262"/>
        <v>snu_ini.xml</v>
      </c>
      <c r="AA166" s="50" t="str">
        <f t="shared" si="256"/>
        <v>330562_0.1574</v>
      </c>
      <c r="AB166" s="18" t="str">
        <f t="shared" si="271"/>
        <v>14050_h1_sta.xml</v>
      </c>
      <c r="AC166" s="18" t="str">
        <f t="shared" si="263"/>
        <v>14050.2028</v>
      </c>
      <c r="AD166" s="18" t="str">
        <f t="shared" si="258"/>
        <v>14050.2029</v>
      </c>
      <c r="AE166" s="20">
        <f t="shared" si="259"/>
        <v>2</v>
      </c>
      <c r="AF166" s="15">
        <v>1</v>
      </c>
      <c r="AG166" s="3">
        <v>0</v>
      </c>
      <c r="AH166" s="20" t="str">
        <f>VLOOKUP(Q166,Liste_plantes!$A$2:$C$7,3,FALSE)</f>
        <v>wheat_plt.xml</v>
      </c>
      <c r="AI166" s="20" t="str">
        <f>CONCATENATE(J166,"-",L166,"-",VLOOKUP(Q166,Liste_plantes!$A$2:$B$7,2,FALSE),"_tec.xml")</f>
        <v>1-2-BT_tec.xml</v>
      </c>
      <c r="AJ166" s="3" t="s">
        <v>16</v>
      </c>
      <c r="AK166" s="15" t="s">
        <v>16</v>
      </c>
      <c r="AL166" s="15" t="s">
        <v>16</v>
      </c>
      <c r="AM166" s="15" t="s">
        <v>16</v>
      </c>
    </row>
    <row r="167" spans="1:39" x14ac:dyDescent="0.3">
      <c r="A167" s="55" t="str">
        <f t="shared" si="272"/>
        <v>cnrm-cm5-aladin63</v>
      </c>
      <c r="B167" s="55" t="str">
        <f t="shared" si="272"/>
        <v>cca</v>
      </c>
      <c r="C167" s="55" t="str">
        <f t="shared" si="272"/>
        <v>8.5</v>
      </c>
      <c r="D167" s="55">
        <f t="shared" si="272"/>
        <v>1895</v>
      </c>
      <c r="E167" s="55">
        <f t="shared" si="272"/>
        <v>14050</v>
      </c>
      <c r="F167" s="55" t="str">
        <f t="shared" si="272"/>
        <v>781_1895</v>
      </c>
      <c r="G167" s="55">
        <f t="shared" si="272"/>
        <v>330562</v>
      </c>
      <c r="H167" s="55" t="str">
        <f t="shared" si="272"/>
        <v>0.1574</v>
      </c>
      <c r="I167" s="55" t="str">
        <f t="shared" si="272"/>
        <v>562_NGC25</v>
      </c>
      <c r="J167" s="55">
        <f t="shared" si="272"/>
        <v>1</v>
      </c>
      <c r="K167" s="55" t="str">
        <f t="shared" si="272"/>
        <v>BT_ci_MF</v>
      </c>
      <c r="L167" s="55">
        <f t="shared" si="272"/>
        <v>2</v>
      </c>
      <c r="M167" s="55" t="str">
        <f t="shared" si="272"/>
        <v>rgi</v>
      </c>
      <c r="N167" s="55" t="str">
        <f t="shared" si="272"/>
        <v>h1</v>
      </c>
      <c r="O167" s="55">
        <f t="shared" si="254"/>
        <v>2029</v>
      </c>
      <c r="P167" s="55">
        <f t="shared" si="233"/>
        <v>2030</v>
      </c>
      <c r="Q167" s="55" t="str">
        <f t="shared" si="268"/>
        <v>ray grass d'Italie</v>
      </c>
      <c r="R167" s="55" t="str">
        <f t="shared" si="260"/>
        <v>ok</v>
      </c>
      <c r="S167" s="50" t="str">
        <f t="shared" si="231"/>
        <v>781_1895-562_NGC25-1-2-rgi-h1</v>
      </c>
      <c r="T167" s="50" t="str">
        <f>CONCATENATE(F167,"-",I167,"-",J167,"-",L167,"-",M167,"-",N167,"-",P167,"-",VLOOKUP(Q167,Liste_plantes!$A$2:$B$7,2,FALSE))</f>
        <v>781_1895-562_NGC25-1-2-rgi-h1-2030-rgi</v>
      </c>
      <c r="U167" s="86">
        <f t="shared" si="264"/>
        <v>47346</v>
      </c>
      <c r="V167" s="86" t="str">
        <f t="shared" si="234"/>
        <v>08/03/2030</v>
      </c>
      <c r="W167" s="53" t="str">
        <f t="shared" si="261"/>
        <v>OK</v>
      </c>
      <c r="X167" s="28">
        <f t="shared" si="270"/>
        <v>228</v>
      </c>
      <c r="Y167" s="28">
        <f t="shared" si="266"/>
        <v>432</v>
      </c>
      <c r="Z167" s="20" t="str">
        <f t="shared" si="262"/>
        <v>snu_ini.xml</v>
      </c>
      <c r="AA167" s="50" t="str">
        <f t="shared" si="256"/>
        <v>330562_0.1574</v>
      </c>
      <c r="AB167" s="18" t="str">
        <f t="shared" si="271"/>
        <v>14050_h1_sta.xml</v>
      </c>
      <c r="AC167" s="18" t="str">
        <f t="shared" si="263"/>
        <v>14050.2029</v>
      </c>
      <c r="AD167" s="18" t="str">
        <f t="shared" si="258"/>
        <v>14050.2030</v>
      </c>
      <c r="AE167" s="20">
        <f t="shared" si="259"/>
        <v>2</v>
      </c>
      <c r="AF167" s="15">
        <v>1</v>
      </c>
      <c r="AG167" s="3">
        <v>0</v>
      </c>
      <c r="AH167" s="20" t="str">
        <f>VLOOKUP(Q167,Liste_plantes!$A$2:$C$7,3,FALSE)</f>
        <v>ItalianRyegrass_CoverCrop_plt.xml</v>
      </c>
      <c r="AI167" s="20" t="str">
        <f>CONCATENATE(J167,"-",L167,"-",VLOOKUP(Q167,Liste_plantes!$A$2:$B$7,2,FALSE),"_tec.xml")</f>
        <v>1-2-rgi_tec.xml</v>
      </c>
      <c r="AJ167" s="3" t="s">
        <v>16</v>
      </c>
      <c r="AK167" s="15" t="s">
        <v>16</v>
      </c>
      <c r="AL167" s="15" t="s">
        <v>16</v>
      </c>
      <c r="AM167" s="15" t="s">
        <v>16</v>
      </c>
    </row>
    <row r="168" spans="1:39" x14ac:dyDescent="0.3">
      <c r="A168" s="55" t="str">
        <f t="shared" si="272"/>
        <v>cnrm-cm5-aladin63</v>
      </c>
      <c r="B168" s="55" t="str">
        <f t="shared" si="272"/>
        <v>cca</v>
      </c>
      <c r="C168" s="55" t="str">
        <f t="shared" si="272"/>
        <v>8.5</v>
      </c>
      <c r="D168" s="55">
        <f t="shared" si="272"/>
        <v>1895</v>
      </c>
      <c r="E168" s="55">
        <f t="shared" si="272"/>
        <v>14050</v>
      </c>
      <c r="F168" s="55" t="str">
        <f t="shared" si="272"/>
        <v>781_1895</v>
      </c>
      <c r="G168" s="55">
        <f t="shared" si="272"/>
        <v>330562</v>
      </c>
      <c r="H168" s="55" t="str">
        <f t="shared" si="272"/>
        <v>0.1574</v>
      </c>
      <c r="I168" s="55" t="str">
        <f t="shared" si="272"/>
        <v>562_NGC25</v>
      </c>
      <c r="J168" s="55">
        <f t="shared" si="272"/>
        <v>1</v>
      </c>
      <c r="K168" s="55" t="str">
        <f t="shared" si="272"/>
        <v>BT_ci_MF</v>
      </c>
      <c r="L168" s="55">
        <f t="shared" si="272"/>
        <v>2</v>
      </c>
      <c r="M168" s="55" t="str">
        <f t="shared" si="272"/>
        <v>rgi</v>
      </c>
      <c r="N168" s="55" t="str">
        <f t="shared" si="272"/>
        <v>h1</v>
      </c>
      <c r="O168" s="55">
        <f t="shared" si="254"/>
        <v>2030</v>
      </c>
      <c r="P168" s="55">
        <f t="shared" si="233"/>
        <v>2030</v>
      </c>
      <c r="Q168" s="55" t="str">
        <f t="shared" si="268"/>
        <v>maïs fourrage</v>
      </c>
      <c r="R168" s="55" t="str">
        <f t="shared" si="260"/>
        <v>ok</v>
      </c>
      <c r="S168" s="50" t="str">
        <f t="shared" si="231"/>
        <v>781_1895-562_NGC25-1-2-rgi-h1</v>
      </c>
      <c r="T168" s="50" t="str">
        <f>CONCATENATE(F168,"-",I168,"-",J168,"-",L168,"-",M168,"-",N168,"-",P168,"-",VLOOKUP(Q168,Liste_plantes!$A$2:$B$7,2,FALSE))</f>
        <v>781_1895-562_NGC25-1-2-rgi-h1-2030-MF</v>
      </c>
      <c r="U168" s="86">
        <f t="shared" si="264"/>
        <v>47551</v>
      </c>
      <c r="V168" s="86" t="str">
        <f t="shared" si="234"/>
        <v>01/10/2030</v>
      </c>
      <c r="W168" s="53" t="str">
        <f t="shared" si="261"/>
        <v>OK</v>
      </c>
      <c r="X168" s="28">
        <f t="shared" si="270"/>
        <v>68</v>
      </c>
      <c r="Y168" s="28">
        <f t="shared" si="266"/>
        <v>274</v>
      </c>
      <c r="Z168" s="20" t="str">
        <f t="shared" si="262"/>
        <v>snu_ini.xml</v>
      </c>
      <c r="AA168" s="50" t="str">
        <f t="shared" si="256"/>
        <v>330562_0.1574</v>
      </c>
      <c r="AB168" s="18" t="str">
        <f t="shared" si="271"/>
        <v>14050_h1_sta.xml</v>
      </c>
      <c r="AC168" s="18" t="str">
        <f t="shared" si="263"/>
        <v>14050.2030</v>
      </c>
      <c r="AD168" s="18" t="str">
        <f t="shared" si="258"/>
        <v>14050.2030</v>
      </c>
      <c r="AE168" s="20">
        <f t="shared" si="259"/>
        <v>1</v>
      </c>
      <c r="AF168" s="15">
        <v>1</v>
      </c>
      <c r="AG168" s="3">
        <v>0</v>
      </c>
      <c r="AH168" s="20" t="str">
        <f>VLOOKUP(Q168,Liste_plantes!$A$2:$C$7,3,FALSE)</f>
        <v>corn_plt.xml</v>
      </c>
      <c r="AI168" s="20" t="str">
        <f>CONCATENATE(J168,"-",L168,"-",VLOOKUP(Q168,Liste_plantes!$A$2:$B$7,2,FALSE),"_tec.xml")</f>
        <v>1-2-MF_tec.xml</v>
      </c>
      <c r="AJ168" s="3" t="s">
        <v>16</v>
      </c>
      <c r="AK168" s="15" t="s">
        <v>16</v>
      </c>
      <c r="AL168" s="15" t="s">
        <v>16</v>
      </c>
      <c r="AM168" s="15" t="s">
        <v>16</v>
      </c>
    </row>
    <row r="169" spans="1:39" x14ac:dyDescent="0.3">
      <c r="A169" s="55" t="str">
        <f t="shared" si="272"/>
        <v>cnrm-cm5-aladin63</v>
      </c>
      <c r="B169" s="55" t="str">
        <f t="shared" si="272"/>
        <v>cca</v>
      </c>
      <c r="C169" s="55" t="str">
        <f t="shared" si="272"/>
        <v>8.5</v>
      </c>
      <c r="D169" s="55">
        <f t="shared" si="272"/>
        <v>1895</v>
      </c>
      <c r="E169" s="55">
        <f t="shared" si="272"/>
        <v>14050</v>
      </c>
      <c r="F169" s="55" t="str">
        <f t="shared" si="272"/>
        <v>781_1895</v>
      </c>
      <c r="G169" s="55">
        <f t="shared" si="272"/>
        <v>330562</v>
      </c>
      <c r="H169" s="55" t="str">
        <f t="shared" si="272"/>
        <v>0.1574</v>
      </c>
      <c r="I169" s="55" t="str">
        <f t="shared" si="272"/>
        <v>562_NGC25</v>
      </c>
      <c r="J169" s="55">
        <f t="shared" si="272"/>
        <v>1</v>
      </c>
      <c r="K169" s="55" t="str">
        <f t="shared" si="272"/>
        <v>BT_ci_MF</v>
      </c>
      <c r="L169" s="55">
        <f t="shared" si="272"/>
        <v>2</v>
      </c>
      <c r="M169" s="55" t="str">
        <f t="shared" si="272"/>
        <v>rgi</v>
      </c>
      <c r="N169" s="55" t="str">
        <f t="shared" si="272"/>
        <v>h1</v>
      </c>
      <c r="O169" s="55">
        <f t="shared" si="254"/>
        <v>2030</v>
      </c>
      <c r="P169" s="55">
        <f t="shared" si="233"/>
        <v>2031</v>
      </c>
      <c r="Q169" s="55" t="str">
        <f t="shared" si="268"/>
        <v>blé tendre</v>
      </c>
      <c r="R169" s="55" t="str">
        <f t="shared" si="260"/>
        <v>ok</v>
      </c>
      <c r="S169" s="50" t="str">
        <f t="shared" si="231"/>
        <v>781_1895-562_NGC25-1-2-rgi-h1</v>
      </c>
      <c r="T169" s="50" t="str">
        <f>CONCATENATE(F169,"-",I169,"-",J169,"-",L169,"-",M169,"-",N169,"-",P169,"-",VLOOKUP(Q169,Liste_plantes!$A$2:$B$7,2,FALSE))</f>
        <v>781_1895-562_NGC25-1-2-rgi-h1-2031-BT</v>
      </c>
      <c r="U169" s="86">
        <f t="shared" si="264"/>
        <v>47758</v>
      </c>
      <c r="V169" s="86" t="str">
        <f t="shared" si="234"/>
        <v>15/08/2031</v>
      </c>
      <c r="W169" s="53" t="str">
        <f t="shared" si="261"/>
        <v>OK</v>
      </c>
      <c r="X169" s="28">
        <f t="shared" si="270"/>
        <v>275</v>
      </c>
      <c r="Y169" s="28">
        <f t="shared" si="266"/>
        <v>592</v>
      </c>
      <c r="Z169" s="20" t="str">
        <f t="shared" si="262"/>
        <v>snu_ini.xml</v>
      </c>
      <c r="AA169" s="50" t="str">
        <f t="shared" si="256"/>
        <v>330562_0.1574</v>
      </c>
      <c r="AB169" s="18" t="str">
        <f t="shared" si="271"/>
        <v>14050_h1_sta.xml</v>
      </c>
      <c r="AC169" s="18" t="str">
        <f t="shared" si="263"/>
        <v>14050.2030</v>
      </c>
      <c r="AD169" s="18" t="str">
        <f t="shared" si="258"/>
        <v>14050.2031</v>
      </c>
      <c r="AE169" s="20">
        <f t="shared" si="259"/>
        <v>2</v>
      </c>
      <c r="AF169" s="15">
        <v>1</v>
      </c>
      <c r="AG169" s="3">
        <v>0</v>
      </c>
      <c r="AH169" s="20" t="str">
        <f>VLOOKUP(Q169,Liste_plantes!$A$2:$C$7,3,FALSE)</f>
        <v>wheat_plt.xml</v>
      </c>
      <c r="AI169" s="20" t="str">
        <f>CONCATENATE(J169,"-",L169,"-",VLOOKUP(Q169,Liste_plantes!$A$2:$B$7,2,FALSE),"_tec.xml")</f>
        <v>1-2-BT_tec.xml</v>
      </c>
      <c r="AJ169" s="3" t="s">
        <v>16</v>
      </c>
      <c r="AK169" s="15" t="s">
        <v>16</v>
      </c>
      <c r="AL169" s="15" t="s">
        <v>16</v>
      </c>
      <c r="AM169" s="15" t="s">
        <v>16</v>
      </c>
    </row>
    <row r="170" spans="1:39" x14ac:dyDescent="0.3">
      <c r="A170" s="55" t="str">
        <f t="shared" si="272"/>
        <v>cnrm-cm5-aladin63</v>
      </c>
      <c r="B170" s="55" t="str">
        <f t="shared" si="272"/>
        <v>cca</v>
      </c>
      <c r="C170" s="55" t="str">
        <f t="shared" si="272"/>
        <v>8.5</v>
      </c>
      <c r="D170" s="55">
        <f t="shared" si="272"/>
        <v>1895</v>
      </c>
      <c r="E170" s="55">
        <f t="shared" si="272"/>
        <v>14050</v>
      </c>
      <c r="F170" s="55" t="str">
        <f t="shared" si="272"/>
        <v>781_1895</v>
      </c>
      <c r="G170" s="55">
        <f t="shared" si="272"/>
        <v>330562</v>
      </c>
      <c r="H170" s="55" t="str">
        <f t="shared" si="272"/>
        <v>0.1574</v>
      </c>
      <c r="I170" s="55" t="str">
        <f t="shared" si="272"/>
        <v>562_NGC25</v>
      </c>
      <c r="J170" s="55">
        <f t="shared" si="272"/>
        <v>1</v>
      </c>
      <c r="K170" s="55" t="str">
        <f t="shared" si="272"/>
        <v>BT_ci_MF</v>
      </c>
      <c r="L170" s="55">
        <f t="shared" si="272"/>
        <v>2</v>
      </c>
      <c r="M170" s="55" t="str">
        <f t="shared" si="272"/>
        <v>rgi</v>
      </c>
      <c r="N170" s="55" t="str">
        <f t="shared" si="272"/>
        <v>h1</v>
      </c>
      <c r="O170" s="55">
        <f t="shared" si="254"/>
        <v>2031</v>
      </c>
      <c r="P170" s="55">
        <f t="shared" si="233"/>
        <v>2032</v>
      </c>
      <c r="Q170" s="55" t="str">
        <f t="shared" si="268"/>
        <v>ray grass d'Italie</v>
      </c>
      <c r="R170" s="55" t="str">
        <f t="shared" si="260"/>
        <v>ok</v>
      </c>
      <c r="S170" s="50" t="str">
        <f t="shared" si="231"/>
        <v>781_1895-562_NGC25-1-2-rgi-h1</v>
      </c>
      <c r="T170" s="50" t="str">
        <f>CONCATENATE(F170,"-",I170,"-",J170,"-",L170,"-",M170,"-",N170,"-",P170,"-",VLOOKUP(Q170,Liste_plantes!$A$2:$B$7,2,FALSE))</f>
        <v>781_1895-562_NGC25-1-2-rgi-h1-2032-rgi</v>
      </c>
      <c r="U170" s="86">
        <f t="shared" si="264"/>
        <v>48076</v>
      </c>
      <c r="V170" s="86" t="str">
        <f t="shared" si="234"/>
        <v>08/03/2032</v>
      </c>
      <c r="W170" s="53" t="str">
        <f t="shared" si="261"/>
        <v>OK</v>
      </c>
      <c r="X170" s="28">
        <f t="shared" si="270"/>
        <v>228</v>
      </c>
      <c r="Y170" s="28">
        <f t="shared" si="266"/>
        <v>433</v>
      </c>
      <c r="Z170" s="20" t="str">
        <f t="shared" si="262"/>
        <v>snu_ini.xml</v>
      </c>
      <c r="AA170" s="50" t="str">
        <f t="shared" si="256"/>
        <v>330562_0.1574</v>
      </c>
      <c r="AB170" s="18" t="str">
        <f t="shared" si="271"/>
        <v>14050_h1_sta.xml</v>
      </c>
      <c r="AC170" s="18" t="str">
        <f t="shared" si="263"/>
        <v>14050.2031</v>
      </c>
      <c r="AD170" s="18" t="str">
        <f t="shared" si="258"/>
        <v>14050.2032</v>
      </c>
      <c r="AE170" s="20">
        <f t="shared" si="259"/>
        <v>2</v>
      </c>
      <c r="AF170" s="15">
        <v>1</v>
      </c>
      <c r="AG170" s="3">
        <v>0</v>
      </c>
      <c r="AH170" s="20" t="str">
        <f>VLOOKUP(Q170,Liste_plantes!$A$2:$C$7,3,FALSE)</f>
        <v>ItalianRyegrass_CoverCrop_plt.xml</v>
      </c>
      <c r="AI170" s="20" t="str">
        <f>CONCATENATE(J170,"-",L170,"-",VLOOKUP(Q170,Liste_plantes!$A$2:$B$7,2,FALSE),"_tec.xml")</f>
        <v>1-2-rgi_tec.xml</v>
      </c>
      <c r="AJ170" s="3" t="s">
        <v>16</v>
      </c>
      <c r="AK170" s="15" t="s">
        <v>16</v>
      </c>
      <c r="AL170" s="15" t="s">
        <v>16</v>
      </c>
      <c r="AM170" s="15" t="s">
        <v>16</v>
      </c>
    </row>
    <row r="171" spans="1:39" x14ac:dyDescent="0.3">
      <c r="A171" s="55" t="str">
        <f t="shared" si="272"/>
        <v>cnrm-cm5-aladin63</v>
      </c>
      <c r="B171" s="55" t="str">
        <f t="shared" si="272"/>
        <v>cca</v>
      </c>
      <c r="C171" s="55" t="str">
        <f t="shared" si="272"/>
        <v>8.5</v>
      </c>
      <c r="D171" s="55">
        <f t="shared" si="272"/>
        <v>1895</v>
      </c>
      <c r="E171" s="55">
        <f t="shared" si="272"/>
        <v>14050</v>
      </c>
      <c r="F171" s="55" t="str">
        <f t="shared" si="272"/>
        <v>781_1895</v>
      </c>
      <c r="G171" s="55">
        <f t="shared" si="272"/>
        <v>330562</v>
      </c>
      <c r="H171" s="55" t="str">
        <f t="shared" si="272"/>
        <v>0.1574</v>
      </c>
      <c r="I171" s="55" t="str">
        <f t="shared" si="272"/>
        <v>562_NGC25</v>
      </c>
      <c r="J171" s="55">
        <f t="shared" si="272"/>
        <v>1</v>
      </c>
      <c r="K171" s="55" t="str">
        <f t="shared" si="272"/>
        <v>BT_ci_MF</v>
      </c>
      <c r="L171" s="55">
        <f t="shared" si="272"/>
        <v>2</v>
      </c>
      <c r="M171" s="55" t="str">
        <f t="shared" si="272"/>
        <v>rgi</v>
      </c>
      <c r="N171" s="55" t="str">
        <f t="shared" si="272"/>
        <v>h1</v>
      </c>
      <c r="O171" s="55">
        <f t="shared" si="254"/>
        <v>2032</v>
      </c>
      <c r="P171" s="55">
        <f t="shared" si="233"/>
        <v>2032</v>
      </c>
      <c r="Q171" s="55" t="str">
        <f t="shared" si="268"/>
        <v>maïs fourrage</v>
      </c>
      <c r="R171" s="55" t="str">
        <f t="shared" si="260"/>
        <v>ok</v>
      </c>
      <c r="S171" s="50" t="str">
        <f t="shared" si="231"/>
        <v>781_1895-562_NGC25-1-2-rgi-h1</v>
      </c>
      <c r="T171" s="50" t="str">
        <f>CONCATENATE(F171,"-",I171,"-",J171,"-",L171,"-",M171,"-",N171,"-",P171,"-",VLOOKUP(Q171,Liste_plantes!$A$2:$B$7,2,FALSE))</f>
        <v>781_1895-562_NGC25-1-2-rgi-h1-2032-MF</v>
      </c>
      <c r="U171" s="86">
        <f t="shared" si="264"/>
        <v>48282</v>
      </c>
      <c r="V171" s="86" t="str">
        <f t="shared" si="234"/>
        <v>01/10/2032</v>
      </c>
      <c r="W171" s="53" t="str">
        <f t="shared" si="261"/>
        <v>OK</v>
      </c>
      <c r="X171" s="28">
        <f t="shared" si="270"/>
        <v>69</v>
      </c>
      <c r="Y171" s="28">
        <f t="shared" si="266"/>
        <v>275</v>
      </c>
      <c r="Z171" s="20" t="str">
        <f t="shared" si="262"/>
        <v>snu_ini.xml</v>
      </c>
      <c r="AA171" s="50" t="str">
        <f t="shared" si="256"/>
        <v>330562_0.1574</v>
      </c>
      <c r="AB171" s="18" t="str">
        <f t="shared" si="271"/>
        <v>14050_h1_sta.xml</v>
      </c>
      <c r="AC171" s="18" t="str">
        <f t="shared" si="263"/>
        <v>14050.2032</v>
      </c>
      <c r="AD171" s="18" t="str">
        <f t="shared" si="258"/>
        <v>14050.2032</v>
      </c>
      <c r="AE171" s="20">
        <f t="shared" si="259"/>
        <v>1</v>
      </c>
      <c r="AF171" s="15">
        <v>1</v>
      </c>
      <c r="AG171" s="3">
        <v>0</v>
      </c>
      <c r="AH171" s="20" t="str">
        <f>VLOOKUP(Q171,Liste_plantes!$A$2:$C$7,3,FALSE)</f>
        <v>corn_plt.xml</v>
      </c>
      <c r="AI171" s="20" t="str">
        <f>CONCATENATE(J171,"-",L171,"-",VLOOKUP(Q171,Liste_plantes!$A$2:$B$7,2,FALSE),"_tec.xml")</f>
        <v>1-2-MF_tec.xml</v>
      </c>
      <c r="AJ171" s="3" t="s">
        <v>16</v>
      </c>
      <c r="AK171" s="15" t="s">
        <v>16</v>
      </c>
      <c r="AL171" s="15" t="s">
        <v>16</v>
      </c>
      <c r="AM171" s="15" t="s">
        <v>16</v>
      </c>
    </row>
    <row r="172" spans="1:39" x14ac:dyDescent="0.3">
      <c r="A172" s="55" t="str">
        <f t="shared" si="272"/>
        <v>cnrm-cm5-aladin63</v>
      </c>
      <c r="B172" s="55" t="str">
        <f t="shared" si="272"/>
        <v>cca</v>
      </c>
      <c r="C172" s="55" t="str">
        <f t="shared" si="272"/>
        <v>8.5</v>
      </c>
      <c r="D172" s="55">
        <f t="shared" si="272"/>
        <v>1895</v>
      </c>
      <c r="E172" s="55">
        <f t="shared" si="272"/>
        <v>14050</v>
      </c>
      <c r="F172" s="55" t="str">
        <f t="shared" si="272"/>
        <v>781_1895</v>
      </c>
      <c r="G172" s="55">
        <f t="shared" si="272"/>
        <v>330562</v>
      </c>
      <c r="H172" s="55" t="str">
        <f t="shared" si="272"/>
        <v>0.1574</v>
      </c>
      <c r="I172" s="55" t="str">
        <f t="shared" si="272"/>
        <v>562_NGC25</v>
      </c>
      <c r="J172" s="55">
        <f t="shared" si="272"/>
        <v>1</v>
      </c>
      <c r="K172" s="55" t="str">
        <f t="shared" si="272"/>
        <v>BT_ci_MF</v>
      </c>
      <c r="L172" s="55">
        <f t="shared" si="272"/>
        <v>2</v>
      </c>
      <c r="M172" s="55" t="str">
        <f t="shared" si="272"/>
        <v>rgi</v>
      </c>
      <c r="N172" s="55" t="str">
        <f t="shared" si="272"/>
        <v>h1</v>
      </c>
      <c r="O172" s="55">
        <f t="shared" si="254"/>
        <v>2032</v>
      </c>
      <c r="P172" s="55">
        <f t="shared" si="233"/>
        <v>2033</v>
      </c>
      <c r="Q172" s="55" t="str">
        <f t="shared" si="268"/>
        <v>blé tendre</v>
      </c>
      <c r="R172" s="55" t="str">
        <f t="shared" si="260"/>
        <v>ok</v>
      </c>
      <c r="S172" s="50" t="str">
        <f t="shared" si="231"/>
        <v>781_1895-562_NGC25-1-2-rgi-h1</v>
      </c>
      <c r="T172" s="50" t="str">
        <f>CONCATENATE(F172,"-",I172,"-",J172,"-",L172,"-",M172,"-",N172,"-",P172,"-",VLOOKUP(Q172,Liste_plantes!$A$2:$B$7,2,FALSE))</f>
        <v>781_1895-562_NGC25-1-2-rgi-h1-2033-BT</v>
      </c>
      <c r="U172" s="86">
        <f t="shared" si="264"/>
        <v>48489</v>
      </c>
      <c r="V172" s="86" t="str">
        <f t="shared" si="234"/>
        <v>15/08/2033</v>
      </c>
      <c r="W172" s="53" t="str">
        <f t="shared" si="261"/>
        <v>OK</v>
      </c>
      <c r="X172" s="28">
        <f t="shared" si="270"/>
        <v>276</v>
      </c>
      <c r="Y172" s="28">
        <f t="shared" si="266"/>
        <v>593</v>
      </c>
      <c r="Z172" s="20" t="str">
        <f t="shared" si="262"/>
        <v>snu_ini.xml</v>
      </c>
      <c r="AA172" s="50" t="str">
        <f t="shared" si="256"/>
        <v>330562_0.1574</v>
      </c>
      <c r="AB172" s="18" t="str">
        <f t="shared" si="271"/>
        <v>14050_h1_sta.xml</v>
      </c>
      <c r="AC172" s="18" t="str">
        <f t="shared" si="263"/>
        <v>14050.2032</v>
      </c>
      <c r="AD172" s="18" t="str">
        <f t="shared" si="258"/>
        <v>14050.2033</v>
      </c>
      <c r="AE172" s="20">
        <f t="shared" si="259"/>
        <v>2</v>
      </c>
      <c r="AF172" s="15">
        <v>1</v>
      </c>
      <c r="AG172" s="3">
        <v>0</v>
      </c>
      <c r="AH172" s="20" t="str">
        <f>VLOOKUP(Q172,Liste_plantes!$A$2:$C$7,3,FALSE)</f>
        <v>wheat_plt.xml</v>
      </c>
      <c r="AI172" s="20" t="str">
        <f>CONCATENATE(J172,"-",L172,"-",VLOOKUP(Q172,Liste_plantes!$A$2:$B$7,2,FALSE),"_tec.xml")</f>
        <v>1-2-BT_tec.xml</v>
      </c>
      <c r="AJ172" s="3" t="s">
        <v>16</v>
      </c>
      <c r="AK172" s="15" t="s">
        <v>16</v>
      </c>
      <c r="AL172" s="15" t="s">
        <v>16</v>
      </c>
      <c r="AM172" s="15" t="s">
        <v>16</v>
      </c>
    </row>
    <row r="173" spans="1:39" x14ac:dyDescent="0.3">
      <c r="A173" s="55" t="str">
        <f t="shared" si="272"/>
        <v>cnrm-cm5-aladin63</v>
      </c>
      <c r="B173" s="55" t="str">
        <f t="shared" si="272"/>
        <v>cca</v>
      </c>
      <c r="C173" s="55" t="str">
        <f t="shared" si="272"/>
        <v>8.5</v>
      </c>
      <c r="D173" s="55">
        <f t="shared" si="272"/>
        <v>1895</v>
      </c>
      <c r="E173" s="55">
        <f t="shared" si="272"/>
        <v>14050</v>
      </c>
      <c r="F173" s="55" t="str">
        <f t="shared" si="272"/>
        <v>781_1895</v>
      </c>
      <c r="G173" s="55">
        <f t="shared" si="272"/>
        <v>330562</v>
      </c>
      <c r="H173" s="55" t="str">
        <f t="shared" si="272"/>
        <v>0.1574</v>
      </c>
      <c r="I173" s="55" t="str">
        <f t="shared" si="272"/>
        <v>562_NGC25</v>
      </c>
      <c r="J173" s="55">
        <f t="shared" si="272"/>
        <v>1</v>
      </c>
      <c r="K173" s="55" t="str">
        <f t="shared" si="272"/>
        <v>BT_ci_MF</v>
      </c>
      <c r="L173" s="55">
        <f t="shared" si="272"/>
        <v>2</v>
      </c>
      <c r="M173" s="55" t="str">
        <f t="shared" si="272"/>
        <v>rgi</v>
      </c>
      <c r="N173" s="55" t="str">
        <f t="shared" si="272"/>
        <v>h1</v>
      </c>
      <c r="O173" s="55">
        <f t="shared" si="254"/>
        <v>2033</v>
      </c>
      <c r="P173" s="55">
        <f t="shared" si="233"/>
        <v>2034</v>
      </c>
      <c r="Q173" s="55" t="str">
        <f t="shared" si="268"/>
        <v>ray grass d'Italie</v>
      </c>
      <c r="R173" s="55" t="str">
        <f t="shared" si="260"/>
        <v>ok</v>
      </c>
      <c r="S173" s="50" t="str">
        <f t="shared" si="231"/>
        <v>781_1895-562_NGC25-1-2-rgi-h1</v>
      </c>
      <c r="T173" s="50" t="str">
        <f>CONCATENATE(F173,"-",I173,"-",J173,"-",L173,"-",M173,"-",N173,"-",P173,"-",VLOOKUP(Q173,Liste_plantes!$A$2:$B$7,2,FALSE))</f>
        <v>781_1895-562_NGC25-1-2-rgi-h1-2034-rgi</v>
      </c>
      <c r="U173" s="86">
        <f t="shared" si="264"/>
        <v>48807</v>
      </c>
      <c r="V173" s="86" t="str">
        <f t="shared" si="234"/>
        <v>08/03/2034</v>
      </c>
      <c r="W173" s="53" t="str">
        <f t="shared" si="261"/>
        <v>OK</v>
      </c>
      <c r="X173" s="28">
        <f t="shared" si="270"/>
        <v>228</v>
      </c>
      <c r="Y173" s="28">
        <f t="shared" si="266"/>
        <v>432</v>
      </c>
      <c r="Z173" s="20" t="str">
        <f t="shared" si="262"/>
        <v>snu_ini.xml</v>
      </c>
      <c r="AA173" s="50" t="str">
        <f t="shared" si="256"/>
        <v>330562_0.1574</v>
      </c>
      <c r="AB173" s="18" t="str">
        <f t="shared" si="271"/>
        <v>14050_h1_sta.xml</v>
      </c>
      <c r="AC173" s="18" t="str">
        <f t="shared" si="263"/>
        <v>14050.2033</v>
      </c>
      <c r="AD173" s="18" t="str">
        <f t="shared" si="258"/>
        <v>14050.2034</v>
      </c>
      <c r="AE173" s="20">
        <f t="shared" si="259"/>
        <v>2</v>
      </c>
      <c r="AF173" s="15">
        <v>1</v>
      </c>
      <c r="AG173" s="3">
        <v>0</v>
      </c>
      <c r="AH173" s="20" t="str">
        <f>VLOOKUP(Q173,Liste_plantes!$A$2:$C$7,3,FALSE)</f>
        <v>ItalianRyegrass_CoverCrop_plt.xml</v>
      </c>
      <c r="AI173" s="20" t="str">
        <f>CONCATENATE(J173,"-",L173,"-",VLOOKUP(Q173,Liste_plantes!$A$2:$B$7,2,FALSE),"_tec.xml")</f>
        <v>1-2-rgi_tec.xml</v>
      </c>
      <c r="AJ173" s="3" t="s">
        <v>16</v>
      </c>
      <c r="AK173" s="15" t="s">
        <v>16</v>
      </c>
      <c r="AL173" s="15" t="s">
        <v>16</v>
      </c>
      <c r="AM173" s="15" t="s">
        <v>16</v>
      </c>
    </row>
    <row r="174" spans="1:39" x14ac:dyDescent="0.3">
      <c r="A174" s="55" t="str">
        <f t="shared" si="272"/>
        <v>cnrm-cm5-aladin63</v>
      </c>
      <c r="B174" s="55" t="str">
        <f t="shared" si="272"/>
        <v>cca</v>
      </c>
      <c r="C174" s="55" t="str">
        <f t="shared" si="272"/>
        <v>8.5</v>
      </c>
      <c r="D174" s="55">
        <f t="shared" si="272"/>
        <v>1895</v>
      </c>
      <c r="E174" s="55">
        <f t="shared" si="272"/>
        <v>14050</v>
      </c>
      <c r="F174" s="55" t="str">
        <f t="shared" si="272"/>
        <v>781_1895</v>
      </c>
      <c r="G174" s="55">
        <f t="shared" si="272"/>
        <v>330562</v>
      </c>
      <c r="H174" s="55" t="str">
        <f t="shared" si="272"/>
        <v>0.1574</v>
      </c>
      <c r="I174" s="55" t="str">
        <f t="shared" si="272"/>
        <v>562_NGC25</v>
      </c>
      <c r="J174" s="55">
        <f t="shared" si="272"/>
        <v>1</v>
      </c>
      <c r="K174" s="55" t="str">
        <f t="shared" si="272"/>
        <v>BT_ci_MF</v>
      </c>
      <c r="L174" s="55">
        <f t="shared" si="272"/>
        <v>2</v>
      </c>
      <c r="M174" s="55" t="str">
        <f t="shared" si="272"/>
        <v>rgi</v>
      </c>
      <c r="N174" s="55" t="str">
        <f t="shared" si="272"/>
        <v>h1</v>
      </c>
      <c r="O174" s="55">
        <f t="shared" si="254"/>
        <v>2034</v>
      </c>
      <c r="P174" s="55">
        <f t="shared" si="233"/>
        <v>2034</v>
      </c>
      <c r="Q174" s="55" t="str">
        <f t="shared" si="268"/>
        <v>maïs fourrage</v>
      </c>
      <c r="R174" s="55" t="str">
        <f t="shared" si="260"/>
        <v>ok</v>
      </c>
      <c r="S174" s="50" t="str">
        <f t="shared" si="231"/>
        <v>781_1895-562_NGC25-1-2-rgi-h1</v>
      </c>
      <c r="T174" s="50" t="str">
        <f>CONCATENATE(F174,"-",I174,"-",J174,"-",L174,"-",M174,"-",N174,"-",P174,"-",VLOOKUP(Q174,Liste_plantes!$A$2:$B$7,2,FALSE))</f>
        <v>781_1895-562_NGC25-1-2-rgi-h1-2034-MF</v>
      </c>
      <c r="U174" s="86">
        <f t="shared" si="264"/>
        <v>49012</v>
      </c>
      <c r="V174" s="86" t="str">
        <f t="shared" si="234"/>
        <v>01/10/2034</v>
      </c>
      <c r="W174" s="53" t="str">
        <f t="shared" si="261"/>
        <v>OK</v>
      </c>
      <c r="X174" s="28">
        <f t="shared" si="270"/>
        <v>68</v>
      </c>
      <c r="Y174" s="28">
        <f t="shared" si="266"/>
        <v>274</v>
      </c>
      <c r="Z174" s="20" t="str">
        <f t="shared" si="262"/>
        <v>snu_ini.xml</v>
      </c>
      <c r="AA174" s="50" t="str">
        <f t="shared" si="256"/>
        <v>330562_0.1574</v>
      </c>
      <c r="AB174" s="18" t="str">
        <f t="shared" si="271"/>
        <v>14050_h1_sta.xml</v>
      </c>
      <c r="AC174" s="18" t="str">
        <f t="shared" si="263"/>
        <v>14050.2034</v>
      </c>
      <c r="AD174" s="18" t="str">
        <f t="shared" si="258"/>
        <v>14050.2034</v>
      </c>
      <c r="AE174" s="20">
        <f t="shared" si="259"/>
        <v>1</v>
      </c>
      <c r="AF174" s="15">
        <v>1</v>
      </c>
      <c r="AG174" s="3">
        <v>0</v>
      </c>
      <c r="AH174" s="20" t="str">
        <f>VLOOKUP(Q174,Liste_plantes!$A$2:$C$7,3,FALSE)</f>
        <v>corn_plt.xml</v>
      </c>
      <c r="AI174" s="20" t="str">
        <f>CONCATENATE(J174,"-",L174,"-",VLOOKUP(Q174,Liste_plantes!$A$2:$B$7,2,FALSE),"_tec.xml")</f>
        <v>1-2-MF_tec.xml</v>
      </c>
      <c r="AJ174" s="3" t="s">
        <v>16</v>
      </c>
      <c r="AK174" s="15" t="s">
        <v>16</v>
      </c>
      <c r="AL174" s="15" t="s">
        <v>16</v>
      </c>
      <c r="AM174" s="15" t="s">
        <v>16</v>
      </c>
    </row>
    <row r="175" spans="1:39" x14ac:dyDescent="0.3">
      <c r="A175" s="55" t="str">
        <f t="shared" si="272"/>
        <v>cnrm-cm5-aladin63</v>
      </c>
      <c r="B175" s="55" t="str">
        <f t="shared" si="272"/>
        <v>cca</v>
      </c>
      <c r="C175" s="55" t="str">
        <f t="shared" si="272"/>
        <v>8.5</v>
      </c>
      <c r="D175" s="55">
        <f t="shared" si="272"/>
        <v>1895</v>
      </c>
      <c r="E175" s="55">
        <f t="shared" si="272"/>
        <v>14050</v>
      </c>
      <c r="F175" s="55" t="str">
        <f t="shared" si="272"/>
        <v>781_1895</v>
      </c>
      <c r="G175" s="55">
        <f t="shared" si="272"/>
        <v>330562</v>
      </c>
      <c r="H175" s="55" t="str">
        <f t="shared" si="272"/>
        <v>0.1574</v>
      </c>
      <c r="I175" s="55" t="str">
        <f t="shared" si="272"/>
        <v>562_NGC25</v>
      </c>
      <c r="J175" s="55">
        <f t="shared" si="272"/>
        <v>1</v>
      </c>
      <c r="K175" s="55" t="str">
        <f t="shared" si="272"/>
        <v>BT_ci_MF</v>
      </c>
      <c r="L175" s="55">
        <f t="shared" si="272"/>
        <v>2</v>
      </c>
      <c r="M175" s="55" t="str">
        <f t="shared" si="272"/>
        <v>rgi</v>
      </c>
      <c r="N175" s="55" t="str">
        <f t="shared" si="272"/>
        <v>h1</v>
      </c>
      <c r="O175" s="55">
        <f t="shared" si="254"/>
        <v>2034</v>
      </c>
      <c r="P175" s="55">
        <f t="shared" si="233"/>
        <v>2035</v>
      </c>
      <c r="Q175" s="55" t="str">
        <f t="shared" si="268"/>
        <v>blé tendre</v>
      </c>
      <c r="R175" s="55" t="str">
        <f t="shared" si="260"/>
        <v>ok</v>
      </c>
      <c r="S175" s="50" t="str">
        <f t="shared" si="231"/>
        <v>781_1895-562_NGC25-1-2-rgi-h1</v>
      </c>
      <c r="T175" s="50" t="str">
        <f>CONCATENATE(F175,"-",I175,"-",J175,"-",L175,"-",M175,"-",N175,"-",P175,"-",VLOOKUP(Q175,Liste_plantes!$A$2:$B$7,2,FALSE))</f>
        <v>781_1895-562_NGC25-1-2-rgi-h1-2035-BT</v>
      </c>
      <c r="U175" s="86">
        <f t="shared" si="264"/>
        <v>49219</v>
      </c>
      <c r="V175" s="86" t="str">
        <f t="shared" si="234"/>
        <v>15/08/2035</v>
      </c>
      <c r="W175" s="53" t="str">
        <f t="shared" si="261"/>
        <v>OK</v>
      </c>
      <c r="X175" s="28">
        <f t="shared" si="270"/>
        <v>275</v>
      </c>
      <c r="Y175" s="28">
        <f t="shared" si="266"/>
        <v>592</v>
      </c>
      <c r="Z175" s="20" t="str">
        <f t="shared" si="262"/>
        <v>snu_ini.xml</v>
      </c>
      <c r="AA175" s="50" t="str">
        <f t="shared" si="256"/>
        <v>330562_0.1574</v>
      </c>
      <c r="AB175" s="18" t="str">
        <f t="shared" si="271"/>
        <v>14050_h1_sta.xml</v>
      </c>
      <c r="AC175" s="18" t="str">
        <f t="shared" si="263"/>
        <v>14050.2034</v>
      </c>
      <c r="AD175" s="18" t="str">
        <f t="shared" si="258"/>
        <v>14050.2035</v>
      </c>
      <c r="AE175" s="20">
        <f t="shared" si="259"/>
        <v>2</v>
      </c>
      <c r="AF175" s="15">
        <v>1</v>
      </c>
      <c r="AG175" s="3">
        <v>0</v>
      </c>
      <c r="AH175" s="20" t="str">
        <f>VLOOKUP(Q175,Liste_plantes!$A$2:$C$7,3,FALSE)</f>
        <v>wheat_plt.xml</v>
      </c>
      <c r="AI175" s="20" t="str">
        <f>CONCATENATE(J175,"-",L175,"-",VLOOKUP(Q175,Liste_plantes!$A$2:$B$7,2,FALSE),"_tec.xml")</f>
        <v>1-2-BT_tec.xml</v>
      </c>
      <c r="AJ175" s="3" t="s">
        <v>16</v>
      </c>
      <c r="AK175" s="15" t="s">
        <v>16</v>
      </c>
      <c r="AL175" s="15" t="s">
        <v>16</v>
      </c>
      <c r="AM175" s="15" t="s">
        <v>16</v>
      </c>
    </row>
    <row r="176" spans="1:39" x14ac:dyDescent="0.3">
      <c r="A176" s="55" t="str">
        <f t="shared" si="272"/>
        <v>cnrm-cm5-aladin63</v>
      </c>
      <c r="B176" s="55" t="str">
        <f t="shared" si="272"/>
        <v>cca</v>
      </c>
      <c r="C176" s="55" t="str">
        <f t="shared" si="272"/>
        <v>8.5</v>
      </c>
      <c r="D176" s="55">
        <f t="shared" si="272"/>
        <v>1895</v>
      </c>
      <c r="E176" s="55">
        <f t="shared" si="272"/>
        <v>14050</v>
      </c>
      <c r="F176" s="55" t="str">
        <f t="shared" si="272"/>
        <v>781_1895</v>
      </c>
      <c r="G176" s="55">
        <f t="shared" si="272"/>
        <v>330562</v>
      </c>
      <c r="H176" s="55" t="str">
        <f t="shared" si="272"/>
        <v>0.1574</v>
      </c>
      <c r="I176" s="55" t="str">
        <f t="shared" si="272"/>
        <v>562_NGC25</v>
      </c>
      <c r="J176" s="55">
        <f t="shared" si="272"/>
        <v>1</v>
      </c>
      <c r="K176" s="55" t="str">
        <f t="shared" si="272"/>
        <v>BT_ci_MF</v>
      </c>
      <c r="L176" s="55">
        <f t="shared" si="272"/>
        <v>2</v>
      </c>
      <c r="M176" s="55" t="str">
        <f t="shared" si="272"/>
        <v>rgi</v>
      </c>
      <c r="N176" s="55" t="str">
        <f t="shared" si="272"/>
        <v>h1</v>
      </c>
      <c r="O176" s="55">
        <f t="shared" si="254"/>
        <v>2035</v>
      </c>
      <c r="P176" s="55">
        <f t="shared" si="233"/>
        <v>2036</v>
      </c>
      <c r="Q176" s="55" t="str">
        <f t="shared" si="268"/>
        <v>ray grass d'Italie</v>
      </c>
      <c r="R176" s="55" t="str">
        <f t="shared" si="260"/>
        <v>ok</v>
      </c>
      <c r="S176" s="50" t="str">
        <f t="shared" si="231"/>
        <v>781_1895-562_NGC25-1-2-rgi-h1</v>
      </c>
      <c r="T176" s="50" t="str">
        <f>CONCATENATE(F176,"-",I176,"-",J176,"-",L176,"-",M176,"-",N176,"-",P176,"-",VLOOKUP(Q176,Liste_plantes!$A$2:$B$7,2,FALSE))</f>
        <v>781_1895-562_NGC25-1-2-rgi-h1-2036-rgi</v>
      </c>
      <c r="U176" s="86">
        <f t="shared" si="264"/>
        <v>49537</v>
      </c>
      <c r="V176" s="86" t="str">
        <f t="shared" si="234"/>
        <v>08/03/2036</v>
      </c>
      <c r="W176" s="53" t="str">
        <f t="shared" si="261"/>
        <v>OK</v>
      </c>
      <c r="X176" s="28">
        <f t="shared" si="270"/>
        <v>228</v>
      </c>
      <c r="Y176" s="28">
        <f t="shared" si="266"/>
        <v>433</v>
      </c>
      <c r="Z176" s="20" t="str">
        <f t="shared" si="262"/>
        <v>snu_ini.xml</v>
      </c>
      <c r="AA176" s="50" t="str">
        <f t="shared" si="256"/>
        <v>330562_0.1574</v>
      </c>
      <c r="AB176" s="18" t="str">
        <f t="shared" si="271"/>
        <v>14050_h1_sta.xml</v>
      </c>
      <c r="AC176" s="18" t="str">
        <f t="shared" si="263"/>
        <v>14050.2035</v>
      </c>
      <c r="AD176" s="18" t="str">
        <f t="shared" si="258"/>
        <v>14050.2036</v>
      </c>
      <c r="AE176" s="20">
        <f t="shared" si="259"/>
        <v>2</v>
      </c>
      <c r="AF176" s="15">
        <v>1</v>
      </c>
      <c r="AG176" s="3">
        <v>0</v>
      </c>
      <c r="AH176" s="20" t="str">
        <f>VLOOKUP(Q176,Liste_plantes!$A$2:$C$7,3,FALSE)</f>
        <v>ItalianRyegrass_CoverCrop_plt.xml</v>
      </c>
      <c r="AI176" s="20" t="str">
        <f>CONCATENATE(J176,"-",L176,"-",VLOOKUP(Q176,Liste_plantes!$A$2:$B$7,2,FALSE),"_tec.xml")</f>
        <v>1-2-rgi_tec.xml</v>
      </c>
      <c r="AJ176" s="3" t="s">
        <v>16</v>
      </c>
      <c r="AK176" s="15" t="s">
        <v>16</v>
      </c>
      <c r="AL176" s="15" t="s">
        <v>16</v>
      </c>
      <c r="AM176" s="15" t="s">
        <v>16</v>
      </c>
    </row>
    <row r="177" spans="1:39" x14ac:dyDescent="0.3">
      <c r="A177" s="55" t="str">
        <f t="shared" si="272"/>
        <v>cnrm-cm5-aladin63</v>
      </c>
      <c r="B177" s="55" t="str">
        <f t="shared" si="272"/>
        <v>cca</v>
      </c>
      <c r="C177" s="55" t="str">
        <f t="shared" si="272"/>
        <v>8.5</v>
      </c>
      <c r="D177" s="55">
        <f t="shared" si="272"/>
        <v>1895</v>
      </c>
      <c r="E177" s="55">
        <f t="shared" si="272"/>
        <v>14050</v>
      </c>
      <c r="F177" s="55" t="str">
        <f t="shared" si="272"/>
        <v>781_1895</v>
      </c>
      <c r="G177" s="55">
        <f t="shared" si="272"/>
        <v>330562</v>
      </c>
      <c r="H177" s="55" t="str">
        <f t="shared" si="272"/>
        <v>0.1574</v>
      </c>
      <c r="I177" s="55" t="str">
        <f t="shared" si="272"/>
        <v>562_NGC25</v>
      </c>
      <c r="J177" s="55">
        <f t="shared" si="272"/>
        <v>1</v>
      </c>
      <c r="K177" s="55" t="str">
        <f t="shared" si="272"/>
        <v>BT_ci_MF</v>
      </c>
      <c r="L177" s="55">
        <f t="shared" si="272"/>
        <v>2</v>
      </c>
      <c r="M177" s="55" t="str">
        <f t="shared" si="272"/>
        <v>rgi</v>
      </c>
      <c r="N177" s="55" t="str">
        <f t="shared" si="272"/>
        <v>h1</v>
      </c>
      <c r="O177" s="55">
        <f t="shared" si="254"/>
        <v>2036</v>
      </c>
      <c r="P177" s="55">
        <f t="shared" si="233"/>
        <v>2036</v>
      </c>
      <c r="Q177" s="55" t="str">
        <f t="shared" si="268"/>
        <v>maïs fourrage</v>
      </c>
      <c r="R177" s="55" t="str">
        <f t="shared" si="260"/>
        <v>ok</v>
      </c>
      <c r="S177" s="50" t="str">
        <f t="shared" si="231"/>
        <v>781_1895-562_NGC25-1-2-rgi-h1</v>
      </c>
      <c r="T177" s="50" t="str">
        <f>CONCATENATE(F177,"-",I177,"-",J177,"-",L177,"-",M177,"-",N177,"-",P177,"-",VLOOKUP(Q177,Liste_plantes!$A$2:$B$7,2,FALSE))</f>
        <v>781_1895-562_NGC25-1-2-rgi-h1-2036-MF</v>
      </c>
      <c r="U177" s="86">
        <f t="shared" si="264"/>
        <v>49743</v>
      </c>
      <c r="V177" s="86" t="str">
        <f t="shared" si="234"/>
        <v>01/10/2036</v>
      </c>
      <c r="W177" s="53" t="str">
        <f t="shared" si="261"/>
        <v>OK</v>
      </c>
      <c r="X177" s="28">
        <f t="shared" si="270"/>
        <v>69</v>
      </c>
      <c r="Y177" s="28">
        <f t="shared" si="266"/>
        <v>275</v>
      </c>
      <c r="Z177" s="20" t="str">
        <f t="shared" si="262"/>
        <v>snu_ini.xml</v>
      </c>
      <c r="AA177" s="50" t="str">
        <f t="shared" si="256"/>
        <v>330562_0.1574</v>
      </c>
      <c r="AB177" s="18" t="str">
        <f t="shared" si="271"/>
        <v>14050_h1_sta.xml</v>
      </c>
      <c r="AC177" s="18" t="str">
        <f t="shared" si="263"/>
        <v>14050.2036</v>
      </c>
      <c r="AD177" s="18" t="str">
        <f t="shared" si="258"/>
        <v>14050.2036</v>
      </c>
      <c r="AE177" s="20">
        <f t="shared" si="259"/>
        <v>1</v>
      </c>
      <c r="AF177" s="15">
        <v>1</v>
      </c>
      <c r="AG177" s="3">
        <v>0</v>
      </c>
      <c r="AH177" s="20" t="str">
        <f>VLOOKUP(Q177,Liste_plantes!$A$2:$C$7,3,FALSE)</f>
        <v>corn_plt.xml</v>
      </c>
      <c r="AI177" s="20" t="str">
        <f>CONCATENATE(J177,"-",L177,"-",VLOOKUP(Q177,Liste_plantes!$A$2:$B$7,2,FALSE),"_tec.xml")</f>
        <v>1-2-MF_tec.xml</v>
      </c>
      <c r="AJ177" s="3" t="s">
        <v>16</v>
      </c>
      <c r="AK177" s="15" t="s">
        <v>16</v>
      </c>
      <c r="AL177" s="15" t="s">
        <v>16</v>
      </c>
      <c r="AM177" s="15" t="s">
        <v>16</v>
      </c>
    </row>
    <row r="178" spans="1:39" x14ac:dyDescent="0.3">
      <c r="A178" s="55" t="str">
        <f t="shared" si="272"/>
        <v>cnrm-cm5-aladin63</v>
      </c>
      <c r="B178" s="55" t="str">
        <f t="shared" si="272"/>
        <v>cca</v>
      </c>
      <c r="C178" s="55" t="str">
        <f t="shared" si="272"/>
        <v>8.5</v>
      </c>
      <c r="D178" s="55">
        <f t="shared" si="272"/>
        <v>1895</v>
      </c>
      <c r="E178" s="55">
        <f t="shared" si="272"/>
        <v>14050</v>
      </c>
      <c r="F178" s="55" t="str">
        <f t="shared" si="272"/>
        <v>781_1895</v>
      </c>
      <c r="G178" s="55">
        <f t="shared" si="272"/>
        <v>330562</v>
      </c>
      <c r="H178" s="55" t="str">
        <f t="shared" si="272"/>
        <v>0.1574</v>
      </c>
      <c r="I178" s="55" t="str">
        <f t="shared" si="272"/>
        <v>562_NGC25</v>
      </c>
      <c r="J178" s="55">
        <f t="shared" si="272"/>
        <v>1</v>
      </c>
      <c r="K178" s="55" t="str">
        <f t="shared" si="272"/>
        <v>BT_ci_MF</v>
      </c>
      <c r="L178" s="55">
        <f t="shared" si="272"/>
        <v>2</v>
      </c>
      <c r="M178" s="55" t="str">
        <f t="shared" si="272"/>
        <v>rgi</v>
      </c>
      <c r="N178" s="55" t="str">
        <f t="shared" si="272"/>
        <v>h1</v>
      </c>
      <c r="O178" s="55">
        <f t="shared" si="254"/>
        <v>2036</v>
      </c>
      <c r="P178" s="55">
        <f t="shared" si="233"/>
        <v>2037</v>
      </c>
      <c r="Q178" s="55" t="str">
        <f t="shared" si="268"/>
        <v>blé tendre</v>
      </c>
      <c r="R178" s="55" t="str">
        <f t="shared" si="260"/>
        <v>ok</v>
      </c>
      <c r="S178" s="50" t="str">
        <f t="shared" si="231"/>
        <v>781_1895-562_NGC25-1-2-rgi-h1</v>
      </c>
      <c r="T178" s="50" t="str">
        <f>CONCATENATE(F178,"-",I178,"-",J178,"-",L178,"-",M178,"-",N178,"-",P178,"-",VLOOKUP(Q178,Liste_plantes!$A$2:$B$7,2,FALSE))</f>
        <v>781_1895-562_NGC25-1-2-rgi-h1-2037-BT</v>
      </c>
      <c r="U178" s="86">
        <f t="shared" si="264"/>
        <v>49950</v>
      </c>
      <c r="V178" s="86" t="str">
        <f t="shared" si="234"/>
        <v>15/08/2037</v>
      </c>
      <c r="W178" s="53" t="str">
        <f t="shared" si="261"/>
        <v>OK</v>
      </c>
      <c r="X178" s="28">
        <f t="shared" si="270"/>
        <v>276</v>
      </c>
      <c r="Y178" s="28">
        <f t="shared" si="266"/>
        <v>593</v>
      </c>
      <c r="Z178" s="20" t="str">
        <f t="shared" si="262"/>
        <v>snu_ini.xml</v>
      </c>
      <c r="AA178" s="50" t="str">
        <f t="shared" si="256"/>
        <v>330562_0.1574</v>
      </c>
      <c r="AB178" s="18" t="str">
        <f t="shared" si="271"/>
        <v>14050_h1_sta.xml</v>
      </c>
      <c r="AC178" s="18" t="str">
        <f t="shared" si="263"/>
        <v>14050.2036</v>
      </c>
      <c r="AD178" s="18" t="str">
        <f t="shared" si="258"/>
        <v>14050.2037</v>
      </c>
      <c r="AE178" s="20">
        <f t="shared" si="259"/>
        <v>2</v>
      </c>
      <c r="AF178" s="15">
        <v>1</v>
      </c>
      <c r="AG178" s="3">
        <v>0</v>
      </c>
      <c r="AH178" s="20" t="str">
        <f>VLOOKUP(Q178,Liste_plantes!$A$2:$C$7,3,FALSE)</f>
        <v>wheat_plt.xml</v>
      </c>
      <c r="AI178" s="20" t="str">
        <f>CONCATENATE(J178,"-",L178,"-",VLOOKUP(Q178,Liste_plantes!$A$2:$B$7,2,FALSE),"_tec.xml")</f>
        <v>1-2-BT_tec.xml</v>
      </c>
      <c r="AJ178" s="3" t="s">
        <v>16</v>
      </c>
      <c r="AK178" s="15" t="s">
        <v>16</v>
      </c>
      <c r="AL178" s="15" t="s">
        <v>16</v>
      </c>
      <c r="AM178" s="15" t="s">
        <v>16</v>
      </c>
    </row>
    <row r="179" spans="1:39" x14ac:dyDescent="0.3">
      <c r="A179" s="55" t="str">
        <f t="shared" si="272"/>
        <v>cnrm-cm5-aladin63</v>
      </c>
      <c r="B179" s="55" t="str">
        <f t="shared" si="272"/>
        <v>cca</v>
      </c>
      <c r="C179" s="55" t="str">
        <f t="shared" si="272"/>
        <v>8.5</v>
      </c>
      <c r="D179" s="55">
        <f t="shared" si="272"/>
        <v>1895</v>
      </c>
      <c r="E179" s="55">
        <f t="shared" si="272"/>
        <v>14050</v>
      </c>
      <c r="F179" s="55" t="str">
        <f t="shared" si="272"/>
        <v>781_1895</v>
      </c>
      <c r="G179" s="55">
        <f t="shared" si="272"/>
        <v>330562</v>
      </c>
      <c r="H179" s="55" t="str">
        <f t="shared" si="272"/>
        <v>0.1574</v>
      </c>
      <c r="I179" s="55" t="str">
        <f t="shared" si="272"/>
        <v>562_NGC25</v>
      </c>
      <c r="J179" s="55">
        <f t="shared" si="272"/>
        <v>1</v>
      </c>
      <c r="K179" s="55" t="str">
        <f t="shared" si="272"/>
        <v>BT_ci_MF</v>
      </c>
      <c r="L179" s="55">
        <f t="shared" si="272"/>
        <v>2</v>
      </c>
      <c r="M179" s="55" t="str">
        <f t="shared" si="272"/>
        <v>rgi</v>
      </c>
      <c r="N179" s="55" t="str">
        <f t="shared" si="272"/>
        <v>h1</v>
      </c>
      <c r="O179" s="55">
        <f t="shared" si="254"/>
        <v>2037</v>
      </c>
      <c r="P179" s="55">
        <f t="shared" si="233"/>
        <v>2038</v>
      </c>
      <c r="Q179" s="55" t="str">
        <f t="shared" si="268"/>
        <v>ray grass d'Italie</v>
      </c>
      <c r="R179" s="55" t="str">
        <f t="shared" si="260"/>
        <v>ok</v>
      </c>
      <c r="S179" s="50" t="str">
        <f t="shared" si="231"/>
        <v>781_1895-562_NGC25-1-2-rgi-h1</v>
      </c>
      <c r="T179" s="50" t="str">
        <f>CONCATENATE(F179,"-",I179,"-",J179,"-",L179,"-",M179,"-",N179,"-",P179,"-",VLOOKUP(Q179,Liste_plantes!$A$2:$B$7,2,FALSE))</f>
        <v>781_1895-562_NGC25-1-2-rgi-h1-2038-rgi</v>
      </c>
      <c r="U179" s="86">
        <f t="shared" si="264"/>
        <v>50268</v>
      </c>
      <c r="V179" s="86" t="str">
        <f t="shared" si="234"/>
        <v>08/03/2038</v>
      </c>
      <c r="W179" s="53" t="str">
        <f t="shared" si="261"/>
        <v>OK</v>
      </c>
      <c r="X179" s="28">
        <f t="shared" si="270"/>
        <v>228</v>
      </c>
      <c r="Y179" s="28">
        <f t="shared" si="266"/>
        <v>432</v>
      </c>
      <c r="Z179" s="20" t="str">
        <f t="shared" si="262"/>
        <v>snu_ini.xml</v>
      </c>
      <c r="AA179" s="50" t="str">
        <f t="shared" si="256"/>
        <v>330562_0.1574</v>
      </c>
      <c r="AB179" s="18" t="str">
        <f t="shared" si="271"/>
        <v>14050_h1_sta.xml</v>
      </c>
      <c r="AC179" s="18" t="str">
        <f t="shared" si="263"/>
        <v>14050.2037</v>
      </c>
      <c r="AD179" s="18" t="str">
        <f t="shared" si="258"/>
        <v>14050.2038</v>
      </c>
      <c r="AE179" s="20">
        <f t="shared" si="259"/>
        <v>2</v>
      </c>
      <c r="AF179" s="15">
        <v>1</v>
      </c>
      <c r="AG179" s="3">
        <v>0</v>
      </c>
      <c r="AH179" s="20" t="str">
        <f>VLOOKUP(Q179,Liste_plantes!$A$2:$C$7,3,FALSE)</f>
        <v>ItalianRyegrass_CoverCrop_plt.xml</v>
      </c>
      <c r="AI179" s="20" t="str">
        <f>CONCATENATE(J179,"-",L179,"-",VLOOKUP(Q179,Liste_plantes!$A$2:$B$7,2,FALSE),"_tec.xml")</f>
        <v>1-2-rgi_tec.xml</v>
      </c>
      <c r="AJ179" s="3" t="s">
        <v>16</v>
      </c>
      <c r="AK179" s="15" t="s">
        <v>16</v>
      </c>
      <c r="AL179" s="15" t="s">
        <v>16</v>
      </c>
      <c r="AM179" s="15" t="s">
        <v>16</v>
      </c>
    </row>
    <row r="180" spans="1:39" x14ac:dyDescent="0.3">
      <c r="A180" s="55" t="str">
        <f t="shared" si="272"/>
        <v>cnrm-cm5-aladin63</v>
      </c>
      <c r="B180" s="55" t="str">
        <f t="shared" si="272"/>
        <v>cca</v>
      </c>
      <c r="C180" s="55" t="str">
        <f t="shared" si="272"/>
        <v>8.5</v>
      </c>
      <c r="D180" s="55">
        <f t="shared" si="272"/>
        <v>1895</v>
      </c>
      <c r="E180" s="55">
        <f t="shared" si="272"/>
        <v>14050</v>
      </c>
      <c r="F180" s="55" t="str">
        <f t="shared" si="272"/>
        <v>781_1895</v>
      </c>
      <c r="G180" s="55">
        <f t="shared" si="272"/>
        <v>330562</v>
      </c>
      <c r="H180" s="55" t="str">
        <f t="shared" si="272"/>
        <v>0.1574</v>
      </c>
      <c r="I180" s="55" t="str">
        <f t="shared" si="272"/>
        <v>562_NGC25</v>
      </c>
      <c r="J180" s="55">
        <f t="shared" si="272"/>
        <v>1</v>
      </c>
      <c r="K180" s="55" t="str">
        <f t="shared" si="272"/>
        <v>BT_ci_MF</v>
      </c>
      <c r="L180" s="55">
        <f t="shared" si="272"/>
        <v>2</v>
      </c>
      <c r="M180" s="55" t="str">
        <f t="shared" si="272"/>
        <v>rgi</v>
      </c>
      <c r="N180" s="55" t="str">
        <f t="shared" si="272"/>
        <v>h1</v>
      </c>
      <c r="O180" s="55">
        <f t="shared" si="254"/>
        <v>2038</v>
      </c>
      <c r="P180" s="55">
        <f t="shared" si="233"/>
        <v>2038</v>
      </c>
      <c r="Q180" s="55" t="str">
        <f t="shared" si="268"/>
        <v>maïs fourrage</v>
      </c>
      <c r="R180" s="55" t="str">
        <f t="shared" si="260"/>
        <v>ok</v>
      </c>
      <c r="S180" s="50" t="str">
        <f t="shared" si="231"/>
        <v>781_1895-562_NGC25-1-2-rgi-h1</v>
      </c>
      <c r="T180" s="50" t="str">
        <f>CONCATENATE(F180,"-",I180,"-",J180,"-",L180,"-",M180,"-",N180,"-",P180,"-",VLOOKUP(Q180,Liste_plantes!$A$2:$B$7,2,FALSE))</f>
        <v>781_1895-562_NGC25-1-2-rgi-h1-2038-MF</v>
      </c>
      <c r="U180" s="86">
        <f t="shared" si="264"/>
        <v>50473</v>
      </c>
      <c r="V180" s="86" t="str">
        <f t="shared" si="234"/>
        <v>01/10/2038</v>
      </c>
      <c r="W180" s="53" t="str">
        <f t="shared" si="261"/>
        <v>OK</v>
      </c>
      <c r="X180" s="28">
        <f t="shared" si="270"/>
        <v>68</v>
      </c>
      <c r="Y180" s="28">
        <f t="shared" si="266"/>
        <v>274</v>
      </c>
      <c r="Z180" s="20" t="str">
        <f t="shared" si="262"/>
        <v>snu_ini.xml</v>
      </c>
      <c r="AA180" s="50" t="str">
        <f t="shared" si="256"/>
        <v>330562_0.1574</v>
      </c>
      <c r="AB180" s="18" t="str">
        <f t="shared" si="271"/>
        <v>14050_h1_sta.xml</v>
      </c>
      <c r="AC180" s="18" t="str">
        <f t="shared" si="263"/>
        <v>14050.2038</v>
      </c>
      <c r="AD180" s="18" t="str">
        <f t="shared" si="258"/>
        <v>14050.2038</v>
      </c>
      <c r="AE180" s="20">
        <f t="shared" si="259"/>
        <v>1</v>
      </c>
      <c r="AF180" s="15">
        <v>1</v>
      </c>
      <c r="AG180" s="3">
        <v>0</v>
      </c>
      <c r="AH180" s="20" t="str">
        <f>VLOOKUP(Q180,Liste_plantes!$A$2:$C$7,3,FALSE)</f>
        <v>corn_plt.xml</v>
      </c>
      <c r="AI180" s="20" t="str">
        <f>CONCATENATE(J180,"-",L180,"-",VLOOKUP(Q180,Liste_plantes!$A$2:$B$7,2,FALSE),"_tec.xml")</f>
        <v>1-2-MF_tec.xml</v>
      </c>
      <c r="AJ180" s="3" t="s">
        <v>16</v>
      </c>
      <c r="AK180" s="15" t="s">
        <v>16</v>
      </c>
      <c r="AL180" s="15" t="s">
        <v>16</v>
      </c>
      <c r="AM180" s="15" t="s">
        <v>16</v>
      </c>
    </row>
    <row r="181" spans="1:39" x14ac:dyDescent="0.3">
      <c r="A181" s="55" t="str">
        <f t="shared" si="272"/>
        <v>cnrm-cm5-aladin63</v>
      </c>
      <c r="B181" s="55" t="str">
        <f t="shared" si="272"/>
        <v>cca</v>
      </c>
      <c r="C181" s="55" t="str">
        <f t="shared" si="272"/>
        <v>8.5</v>
      </c>
      <c r="D181" s="55">
        <f t="shared" si="272"/>
        <v>1895</v>
      </c>
      <c r="E181" s="55">
        <f t="shared" si="272"/>
        <v>14050</v>
      </c>
      <c r="F181" s="55" t="str">
        <f t="shared" si="272"/>
        <v>781_1895</v>
      </c>
      <c r="G181" s="55">
        <f t="shared" si="272"/>
        <v>330562</v>
      </c>
      <c r="H181" s="55" t="str">
        <f t="shared" si="272"/>
        <v>0.1574</v>
      </c>
      <c r="I181" s="55" t="str">
        <f t="shared" si="272"/>
        <v>562_NGC25</v>
      </c>
      <c r="J181" s="55">
        <f t="shared" si="272"/>
        <v>1</v>
      </c>
      <c r="K181" s="55" t="str">
        <f t="shared" si="272"/>
        <v>BT_ci_MF</v>
      </c>
      <c r="L181" s="55">
        <f t="shared" si="272"/>
        <v>2</v>
      </c>
      <c r="M181" s="55" t="str">
        <f t="shared" si="272"/>
        <v>rgi</v>
      </c>
      <c r="N181" s="55" t="str">
        <f t="shared" si="272"/>
        <v>h1</v>
      </c>
      <c r="O181" s="55">
        <f t="shared" si="254"/>
        <v>2038</v>
      </c>
      <c r="P181" s="55">
        <f t="shared" si="233"/>
        <v>2039</v>
      </c>
      <c r="Q181" s="55" t="str">
        <f t="shared" si="268"/>
        <v>blé tendre</v>
      </c>
      <c r="R181" s="55" t="str">
        <f t="shared" si="260"/>
        <v>ok</v>
      </c>
      <c r="S181" s="50" t="str">
        <f t="shared" si="231"/>
        <v>781_1895-562_NGC25-1-2-rgi-h1</v>
      </c>
      <c r="T181" s="50" t="str">
        <f>CONCATENATE(F181,"-",I181,"-",J181,"-",L181,"-",M181,"-",N181,"-",P181,"-",VLOOKUP(Q181,Liste_plantes!$A$2:$B$7,2,FALSE))</f>
        <v>781_1895-562_NGC25-1-2-rgi-h1-2039-BT</v>
      </c>
      <c r="U181" s="86">
        <f>V180+1</f>
        <v>50680</v>
      </c>
      <c r="V181" s="86" t="str">
        <f t="shared" si="234"/>
        <v>15/08/2039</v>
      </c>
      <c r="W181" s="53" t="str">
        <f t="shared" si="261"/>
        <v>OK</v>
      </c>
      <c r="X181" s="28">
        <f t="shared" si="270"/>
        <v>275</v>
      </c>
      <c r="Y181" s="28">
        <f t="shared" si="266"/>
        <v>592</v>
      </c>
      <c r="Z181" s="20" t="str">
        <f t="shared" si="262"/>
        <v>snu_ini.xml</v>
      </c>
      <c r="AA181" s="50" t="str">
        <f t="shared" si="256"/>
        <v>330562_0.1574</v>
      </c>
      <c r="AB181" s="18" t="str">
        <f t="shared" si="271"/>
        <v>14050_h1_sta.xml</v>
      </c>
      <c r="AC181" s="18" t="str">
        <f t="shared" si="263"/>
        <v>14050.2038</v>
      </c>
      <c r="AD181" s="18" t="str">
        <f t="shared" si="258"/>
        <v>14050.2039</v>
      </c>
      <c r="AE181" s="20">
        <f t="shared" si="259"/>
        <v>2</v>
      </c>
      <c r="AF181" s="15">
        <v>1</v>
      </c>
      <c r="AG181" s="3">
        <v>0</v>
      </c>
      <c r="AH181" s="20" t="str">
        <f>VLOOKUP(Q181,Liste_plantes!$A$2:$C$7,3,FALSE)</f>
        <v>wheat_plt.xml</v>
      </c>
      <c r="AI181" s="20" t="str">
        <f>CONCATENATE(J181,"-",L181,"-",VLOOKUP(Q181,Liste_plantes!$A$2:$B$7,2,FALSE),"_tec.xml")</f>
        <v>1-2-BT_tec.xml</v>
      </c>
      <c r="AJ181" s="3" t="s">
        <v>16</v>
      </c>
      <c r="AK181" s="15" t="s">
        <v>16</v>
      </c>
      <c r="AL181" s="15" t="s">
        <v>16</v>
      </c>
      <c r="AM181" s="15" t="s">
        <v>16</v>
      </c>
    </row>
    <row r="182" spans="1:39" x14ac:dyDescent="0.3">
      <c r="A182" s="55" t="str">
        <f t="shared" ref="A182:N197" si="273">A181</f>
        <v>cnrm-cm5-aladin63</v>
      </c>
      <c r="B182" s="55" t="str">
        <f t="shared" si="273"/>
        <v>cca</v>
      </c>
      <c r="C182" s="55" t="str">
        <f t="shared" si="273"/>
        <v>8.5</v>
      </c>
      <c r="D182" s="55">
        <f t="shared" si="273"/>
        <v>1895</v>
      </c>
      <c r="E182" s="55">
        <f t="shared" si="273"/>
        <v>14050</v>
      </c>
      <c r="F182" s="55" t="str">
        <f t="shared" si="273"/>
        <v>781_1895</v>
      </c>
      <c r="G182" s="55">
        <f t="shared" si="273"/>
        <v>330562</v>
      </c>
      <c r="H182" s="55" t="str">
        <f t="shared" si="273"/>
        <v>0.1574</v>
      </c>
      <c r="I182" s="55" t="str">
        <f t="shared" si="273"/>
        <v>562_NGC25</v>
      </c>
      <c r="J182" s="55">
        <f t="shared" si="273"/>
        <v>1</v>
      </c>
      <c r="K182" s="55" t="str">
        <f t="shared" si="273"/>
        <v>BT_ci_MF</v>
      </c>
      <c r="L182" s="55">
        <f t="shared" si="273"/>
        <v>2</v>
      </c>
      <c r="M182" s="55" t="str">
        <f t="shared" si="273"/>
        <v>rgi</v>
      </c>
      <c r="N182" s="55" t="str">
        <f t="shared" si="273"/>
        <v>h1</v>
      </c>
      <c r="O182" s="55">
        <f t="shared" si="254"/>
        <v>2039</v>
      </c>
      <c r="P182" s="55">
        <f t="shared" si="233"/>
        <v>2040</v>
      </c>
      <c r="Q182" s="55" t="str">
        <f t="shared" si="268"/>
        <v>ray grass d'Italie</v>
      </c>
      <c r="R182" s="55" t="str">
        <f t="shared" si="260"/>
        <v>ok</v>
      </c>
      <c r="S182" s="50" t="str">
        <f t="shared" si="231"/>
        <v>781_1895-562_NGC25-1-2-rgi-h1</v>
      </c>
      <c r="T182" s="50" t="str">
        <f>CONCATENATE(F182,"-",I182,"-",J182,"-",L182,"-",M182,"-",N182,"-",P182,"-",VLOOKUP(Q182,Liste_plantes!$A$2:$B$7,2,FALSE))</f>
        <v>781_1895-562_NGC25-1-2-rgi-h1-2040-rgi</v>
      </c>
      <c r="U182" s="86">
        <f>V181+1</f>
        <v>50998</v>
      </c>
      <c r="V182" s="86" t="str">
        <f t="shared" si="234"/>
        <v>08/03/2040</v>
      </c>
      <c r="W182" s="53" t="str">
        <f t="shared" si="261"/>
        <v>OK</v>
      </c>
      <c r="X182" s="28">
        <f t="shared" si="270"/>
        <v>228</v>
      </c>
      <c r="Y182" s="28">
        <f t="shared" si="266"/>
        <v>433</v>
      </c>
      <c r="Z182" s="20" t="str">
        <f t="shared" si="262"/>
        <v>snu_ini.xml</v>
      </c>
      <c r="AA182" s="50" t="str">
        <f t="shared" si="256"/>
        <v>330562_0.1574</v>
      </c>
      <c r="AB182" s="18" t="str">
        <f t="shared" si="271"/>
        <v>14050_h1_sta.xml</v>
      </c>
      <c r="AC182" s="18" t="str">
        <f t="shared" si="263"/>
        <v>14050.2039</v>
      </c>
      <c r="AD182" s="18" t="str">
        <f t="shared" si="258"/>
        <v>14050.2040</v>
      </c>
      <c r="AE182" s="20">
        <f t="shared" si="259"/>
        <v>2</v>
      </c>
      <c r="AF182" s="15">
        <v>1</v>
      </c>
      <c r="AG182" s="3">
        <v>0</v>
      </c>
      <c r="AH182" s="20" t="str">
        <f>VLOOKUP(Q182,Liste_plantes!$A$2:$C$7,3,FALSE)</f>
        <v>ItalianRyegrass_CoverCrop_plt.xml</v>
      </c>
      <c r="AI182" s="20" t="str">
        <f>CONCATENATE(J182,"-",L182,"-",VLOOKUP(Q182,Liste_plantes!$A$2:$B$7,2,FALSE),"_tec.xml")</f>
        <v>1-2-rgi_tec.xml</v>
      </c>
      <c r="AJ182" s="3" t="s">
        <v>16</v>
      </c>
      <c r="AK182" s="15" t="s">
        <v>16</v>
      </c>
      <c r="AL182" s="15" t="s">
        <v>16</v>
      </c>
      <c r="AM182" s="15" t="s">
        <v>16</v>
      </c>
    </row>
    <row r="183" spans="1:39" x14ac:dyDescent="0.3">
      <c r="A183" s="55" t="str">
        <f t="shared" si="273"/>
        <v>cnrm-cm5-aladin63</v>
      </c>
      <c r="B183" s="55" t="str">
        <f t="shared" si="273"/>
        <v>cca</v>
      </c>
      <c r="C183" s="55" t="str">
        <f t="shared" si="273"/>
        <v>8.5</v>
      </c>
      <c r="D183" s="55">
        <f t="shared" si="273"/>
        <v>1895</v>
      </c>
      <c r="E183" s="55">
        <f t="shared" si="273"/>
        <v>14050</v>
      </c>
      <c r="F183" s="55" t="str">
        <f t="shared" si="273"/>
        <v>781_1895</v>
      </c>
      <c r="G183" s="55">
        <f t="shared" si="273"/>
        <v>330562</v>
      </c>
      <c r="H183" s="55" t="str">
        <f t="shared" si="273"/>
        <v>0.1574</v>
      </c>
      <c r="I183" s="55" t="str">
        <f t="shared" si="273"/>
        <v>562_NGC25</v>
      </c>
      <c r="J183" s="55">
        <f t="shared" si="273"/>
        <v>1</v>
      </c>
      <c r="K183" s="55" t="str">
        <f t="shared" si="273"/>
        <v>BT_ci_MF</v>
      </c>
      <c r="L183" s="55">
        <f t="shared" si="273"/>
        <v>2</v>
      </c>
      <c r="M183" s="55" t="str">
        <f t="shared" si="273"/>
        <v>rgi</v>
      </c>
      <c r="N183" s="55" t="str">
        <f t="shared" si="273"/>
        <v>h1</v>
      </c>
      <c r="O183" s="55">
        <f t="shared" si="254"/>
        <v>2040</v>
      </c>
      <c r="P183" s="55">
        <f t="shared" si="233"/>
        <v>2040</v>
      </c>
      <c r="Q183" s="55" t="str">
        <f t="shared" si="268"/>
        <v>maïs fourrage</v>
      </c>
      <c r="R183" s="55" t="str">
        <f t="shared" si="260"/>
        <v>ok</v>
      </c>
      <c r="S183" s="50" t="str">
        <f t="shared" si="231"/>
        <v>781_1895-562_NGC25-1-2-rgi-h1</v>
      </c>
      <c r="T183" s="50" t="str">
        <f>CONCATENATE(F183,"-",I183,"-",J183,"-",L183,"-",M183,"-",N183,"-",P183,"-",VLOOKUP(Q183,Liste_plantes!$A$2:$B$7,2,FALSE))</f>
        <v>781_1895-562_NGC25-1-2-rgi-h1-2040-MF</v>
      </c>
      <c r="U183" s="86">
        <f t="shared" ref="U183:U196" si="274">V182+1</f>
        <v>51204</v>
      </c>
      <c r="V183" s="86" t="str">
        <f t="shared" si="234"/>
        <v>01/10/2040</v>
      </c>
      <c r="W183" s="53" t="str">
        <f t="shared" si="261"/>
        <v>OK</v>
      </c>
      <c r="X183" s="28">
        <f t="shared" si="270"/>
        <v>69</v>
      </c>
      <c r="Y183" s="28">
        <f t="shared" si="266"/>
        <v>275</v>
      </c>
      <c r="Z183" s="20" t="str">
        <f t="shared" si="262"/>
        <v>snu_ini.xml</v>
      </c>
      <c r="AA183" s="50" t="str">
        <f t="shared" si="256"/>
        <v>330562_0.1574</v>
      </c>
      <c r="AB183" s="18" t="str">
        <f t="shared" si="271"/>
        <v>14050_h1_sta.xml</v>
      </c>
      <c r="AC183" s="18" t="str">
        <f t="shared" si="263"/>
        <v>14050.2040</v>
      </c>
      <c r="AD183" s="18" t="str">
        <f t="shared" si="258"/>
        <v>14050.2040</v>
      </c>
      <c r="AE183" s="20">
        <f t="shared" si="259"/>
        <v>1</v>
      </c>
      <c r="AF183" s="15">
        <v>1</v>
      </c>
      <c r="AG183" s="3">
        <v>0</v>
      </c>
      <c r="AH183" s="20" t="str">
        <f>VLOOKUP(Q183,Liste_plantes!$A$2:$C$7,3,FALSE)</f>
        <v>corn_plt.xml</v>
      </c>
      <c r="AI183" s="20" t="str">
        <f>CONCATENATE(J183,"-",L183,"-",VLOOKUP(Q183,Liste_plantes!$A$2:$B$7,2,FALSE),"_tec.xml")</f>
        <v>1-2-MF_tec.xml</v>
      </c>
      <c r="AJ183" s="3" t="s">
        <v>16</v>
      </c>
      <c r="AK183" s="15" t="s">
        <v>16</v>
      </c>
      <c r="AL183" s="15" t="s">
        <v>16</v>
      </c>
      <c r="AM183" s="15" t="s">
        <v>16</v>
      </c>
    </row>
    <row r="184" spans="1:39" x14ac:dyDescent="0.3">
      <c r="A184" s="55" t="str">
        <f t="shared" si="273"/>
        <v>cnrm-cm5-aladin63</v>
      </c>
      <c r="B184" s="55" t="str">
        <f t="shared" si="273"/>
        <v>cca</v>
      </c>
      <c r="C184" s="55" t="str">
        <f t="shared" si="273"/>
        <v>8.5</v>
      </c>
      <c r="D184" s="55">
        <f t="shared" si="273"/>
        <v>1895</v>
      </c>
      <c r="E184" s="55">
        <f t="shared" si="273"/>
        <v>14050</v>
      </c>
      <c r="F184" s="55" t="str">
        <f t="shared" si="273"/>
        <v>781_1895</v>
      </c>
      <c r="G184" s="55">
        <f t="shared" si="273"/>
        <v>330562</v>
      </c>
      <c r="H184" s="55" t="str">
        <f t="shared" si="273"/>
        <v>0.1574</v>
      </c>
      <c r="I184" s="55" t="str">
        <f t="shared" si="273"/>
        <v>562_NGC25</v>
      </c>
      <c r="J184" s="55">
        <f t="shared" si="273"/>
        <v>1</v>
      </c>
      <c r="K184" s="55" t="str">
        <f t="shared" si="273"/>
        <v>BT_ci_MF</v>
      </c>
      <c r="L184" s="55">
        <f t="shared" si="273"/>
        <v>2</v>
      </c>
      <c r="M184" s="55" t="str">
        <f t="shared" si="273"/>
        <v>rgi</v>
      </c>
      <c r="N184" s="55" t="str">
        <f t="shared" si="273"/>
        <v>h1</v>
      </c>
      <c r="O184" s="55">
        <f t="shared" si="254"/>
        <v>2040</v>
      </c>
      <c r="P184" s="55">
        <f t="shared" si="233"/>
        <v>2041</v>
      </c>
      <c r="Q184" s="55" t="str">
        <f t="shared" si="268"/>
        <v>blé tendre</v>
      </c>
      <c r="R184" s="55" t="str">
        <f t="shared" si="260"/>
        <v>ok</v>
      </c>
      <c r="S184" s="50" t="str">
        <f t="shared" si="231"/>
        <v>781_1895-562_NGC25-1-2-rgi-h1</v>
      </c>
      <c r="T184" s="50" t="str">
        <f>CONCATENATE(F184,"-",I184,"-",J184,"-",L184,"-",M184,"-",N184,"-",P184,"-",VLOOKUP(Q184,Liste_plantes!$A$2:$B$7,2,FALSE))</f>
        <v>781_1895-562_NGC25-1-2-rgi-h1-2041-BT</v>
      </c>
      <c r="U184" s="86">
        <f t="shared" si="274"/>
        <v>51411</v>
      </c>
      <c r="V184" s="86" t="str">
        <f t="shared" si="234"/>
        <v>15/08/2041</v>
      </c>
      <c r="W184" s="53" t="str">
        <f t="shared" si="261"/>
        <v>OK</v>
      </c>
      <c r="X184" s="28">
        <f>U184-DATE($O184,1,1)+1</f>
        <v>276</v>
      </c>
      <c r="Y184" s="28">
        <f t="shared" si="266"/>
        <v>593</v>
      </c>
      <c r="Z184" s="20" t="str">
        <f t="shared" si="262"/>
        <v>snu_ini.xml</v>
      </c>
      <c r="AA184" s="50" t="str">
        <f t="shared" si="256"/>
        <v>330562_0.1574</v>
      </c>
      <c r="AB184" s="18" t="str">
        <f t="shared" si="271"/>
        <v>14050_h1_sta.xml</v>
      </c>
      <c r="AC184" s="18" t="str">
        <f t="shared" si="263"/>
        <v>14050.2040</v>
      </c>
      <c r="AD184" s="18" t="str">
        <f t="shared" si="258"/>
        <v>14050.2041</v>
      </c>
      <c r="AE184" s="20">
        <f t="shared" si="259"/>
        <v>2</v>
      </c>
      <c r="AF184" s="15">
        <v>1</v>
      </c>
      <c r="AG184" s="3">
        <v>0</v>
      </c>
      <c r="AH184" s="20" t="str">
        <f>VLOOKUP(Q184,Liste_plantes!$A$2:$C$7,3,FALSE)</f>
        <v>wheat_plt.xml</v>
      </c>
      <c r="AI184" s="20" t="str">
        <f>CONCATENATE(J184,"-",L184,"-",VLOOKUP(Q184,Liste_plantes!$A$2:$B$7,2,FALSE),"_tec.xml")</f>
        <v>1-2-BT_tec.xml</v>
      </c>
      <c r="AJ184" s="3" t="s">
        <v>16</v>
      </c>
      <c r="AK184" s="15" t="s">
        <v>16</v>
      </c>
      <c r="AL184" s="15" t="s">
        <v>16</v>
      </c>
      <c r="AM184" s="15" t="s">
        <v>16</v>
      </c>
    </row>
    <row r="185" spans="1:39" x14ac:dyDescent="0.3">
      <c r="A185" s="55" t="str">
        <f t="shared" si="273"/>
        <v>cnrm-cm5-aladin63</v>
      </c>
      <c r="B185" s="55" t="str">
        <f t="shared" si="273"/>
        <v>cca</v>
      </c>
      <c r="C185" s="55" t="str">
        <f t="shared" si="273"/>
        <v>8.5</v>
      </c>
      <c r="D185" s="55">
        <f t="shared" si="273"/>
        <v>1895</v>
      </c>
      <c r="E185" s="55">
        <f t="shared" si="273"/>
        <v>14050</v>
      </c>
      <c r="F185" s="55" t="str">
        <f t="shared" si="273"/>
        <v>781_1895</v>
      </c>
      <c r="G185" s="55">
        <f t="shared" si="273"/>
        <v>330562</v>
      </c>
      <c r="H185" s="55" t="str">
        <f t="shared" si="273"/>
        <v>0.1574</v>
      </c>
      <c r="I185" s="55" t="str">
        <f t="shared" si="273"/>
        <v>562_NGC25</v>
      </c>
      <c r="J185" s="55">
        <f t="shared" si="273"/>
        <v>1</v>
      </c>
      <c r="K185" s="55" t="str">
        <f t="shared" si="273"/>
        <v>BT_ci_MF</v>
      </c>
      <c r="L185" s="55">
        <f t="shared" si="273"/>
        <v>2</v>
      </c>
      <c r="M185" s="55" t="str">
        <f t="shared" si="273"/>
        <v>rgi</v>
      </c>
      <c r="N185" s="55" t="str">
        <f t="shared" si="273"/>
        <v>h1</v>
      </c>
      <c r="O185" s="55">
        <f t="shared" si="254"/>
        <v>2041</v>
      </c>
      <c r="P185" s="55">
        <f t="shared" si="233"/>
        <v>2042</v>
      </c>
      <c r="Q185" s="55" t="str">
        <f t="shared" si="268"/>
        <v>ray grass d'Italie</v>
      </c>
      <c r="R185" s="55" t="str">
        <f t="shared" si="260"/>
        <v>ok</v>
      </c>
      <c r="S185" s="50" t="str">
        <f t="shared" si="231"/>
        <v>781_1895-562_NGC25-1-2-rgi-h1</v>
      </c>
      <c r="T185" s="50" t="str">
        <f>CONCATENATE(F185,"-",I185,"-",J185,"-",L185,"-",M185,"-",N185,"-",P185,"-",VLOOKUP(Q185,Liste_plantes!$A$2:$B$7,2,FALSE))</f>
        <v>781_1895-562_NGC25-1-2-rgi-h1-2042-rgi</v>
      </c>
      <c r="U185" s="86">
        <f t="shared" si="274"/>
        <v>51729</v>
      </c>
      <c r="V185" s="86" t="str">
        <f t="shared" si="234"/>
        <v>08/03/2042</v>
      </c>
      <c r="W185" s="53" t="str">
        <f t="shared" si="261"/>
        <v>OK</v>
      </c>
      <c r="X185" s="28">
        <f>U185-DATE($O185,1,1)+1</f>
        <v>228</v>
      </c>
      <c r="Y185" s="28">
        <f t="shared" si="266"/>
        <v>432</v>
      </c>
      <c r="Z185" s="20" t="str">
        <f t="shared" si="262"/>
        <v>snu_ini.xml</v>
      </c>
      <c r="AA185" s="50" t="str">
        <f t="shared" si="256"/>
        <v>330562_0.1574</v>
      </c>
      <c r="AB185" s="18" t="str">
        <f t="shared" si="271"/>
        <v>14050_h1_sta.xml</v>
      </c>
      <c r="AC185" s="18" t="str">
        <f t="shared" si="263"/>
        <v>14050.2041</v>
      </c>
      <c r="AD185" s="18" t="str">
        <f t="shared" si="258"/>
        <v>14050.2042</v>
      </c>
      <c r="AE185" s="20">
        <f t="shared" si="259"/>
        <v>2</v>
      </c>
      <c r="AF185" s="15">
        <v>1</v>
      </c>
      <c r="AG185" s="3">
        <v>0</v>
      </c>
      <c r="AH185" s="20" t="str">
        <f>VLOOKUP(Q185,Liste_plantes!$A$2:$C$7,3,FALSE)</f>
        <v>ItalianRyegrass_CoverCrop_plt.xml</v>
      </c>
      <c r="AI185" s="20" t="str">
        <f>CONCATENATE(J185,"-",L185,"-",VLOOKUP(Q185,Liste_plantes!$A$2:$B$7,2,FALSE),"_tec.xml")</f>
        <v>1-2-rgi_tec.xml</v>
      </c>
      <c r="AJ185" s="3" t="s">
        <v>16</v>
      </c>
      <c r="AK185" s="15" t="s">
        <v>16</v>
      </c>
      <c r="AL185" s="15" t="s">
        <v>16</v>
      </c>
      <c r="AM185" s="15" t="s">
        <v>16</v>
      </c>
    </row>
    <row r="186" spans="1:39" x14ac:dyDescent="0.3">
      <c r="A186" s="55" t="str">
        <f t="shared" si="273"/>
        <v>cnrm-cm5-aladin63</v>
      </c>
      <c r="B186" s="55" t="str">
        <f t="shared" si="273"/>
        <v>cca</v>
      </c>
      <c r="C186" s="55" t="str">
        <f t="shared" si="273"/>
        <v>8.5</v>
      </c>
      <c r="D186" s="55">
        <f t="shared" si="273"/>
        <v>1895</v>
      </c>
      <c r="E186" s="55">
        <f t="shared" si="273"/>
        <v>14050</v>
      </c>
      <c r="F186" s="55" t="str">
        <f t="shared" si="273"/>
        <v>781_1895</v>
      </c>
      <c r="G186" s="55">
        <f t="shared" si="273"/>
        <v>330562</v>
      </c>
      <c r="H186" s="55" t="str">
        <f t="shared" si="273"/>
        <v>0.1574</v>
      </c>
      <c r="I186" s="55" t="str">
        <f t="shared" si="273"/>
        <v>562_NGC25</v>
      </c>
      <c r="J186" s="55">
        <f t="shared" si="273"/>
        <v>1</v>
      </c>
      <c r="K186" s="55" t="str">
        <f t="shared" si="273"/>
        <v>BT_ci_MF</v>
      </c>
      <c r="L186" s="55">
        <f t="shared" si="273"/>
        <v>2</v>
      </c>
      <c r="M186" s="55" t="str">
        <f t="shared" si="273"/>
        <v>rgi</v>
      </c>
      <c r="N186" s="55" t="str">
        <f t="shared" si="273"/>
        <v>h1</v>
      </c>
      <c r="O186" s="55">
        <f t="shared" si="254"/>
        <v>2042</v>
      </c>
      <c r="P186" s="55">
        <f t="shared" si="233"/>
        <v>2042</v>
      </c>
      <c r="Q186" s="55" t="str">
        <f t="shared" si="268"/>
        <v>maïs fourrage</v>
      </c>
      <c r="R186" s="55" t="str">
        <f t="shared" si="260"/>
        <v>ok</v>
      </c>
      <c r="S186" s="50" t="str">
        <f t="shared" si="231"/>
        <v>781_1895-562_NGC25-1-2-rgi-h1</v>
      </c>
      <c r="T186" s="50" t="str">
        <f>CONCATENATE(F186,"-",I186,"-",J186,"-",L186,"-",M186,"-",N186,"-",P186,"-",VLOOKUP(Q186,Liste_plantes!$A$2:$B$7,2,FALSE))</f>
        <v>781_1895-562_NGC25-1-2-rgi-h1-2042-MF</v>
      </c>
      <c r="U186" s="86">
        <f t="shared" si="274"/>
        <v>51934</v>
      </c>
      <c r="V186" s="86" t="str">
        <f t="shared" si="234"/>
        <v>01/10/2042</v>
      </c>
      <c r="W186" s="53" t="str">
        <f t="shared" si="261"/>
        <v>OK</v>
      </c>
      <c r="X186" s="28">
        <f t="shared" ref="X186:X196" si="275">U186-DATE($O186,1,1)+1</f>
        <v>68</v>
      </c>
      <c r="Y186" s="28">
        <f t="shared" si="266"/>
        <v>274</v>
      </c>
      <c r="Z186" s="20" t="str">
        <f t="shared" si="262"/>
        <v>snu_ini.xml</v>
      </c>
      <c r="AA186" s="50" t="str">
        <f t="shared" si="256"/>
        <v>330562_0.1574</v>
      </c>
      <c r="AB186" s="18" t="str">
        <f t="shared" si="271"/>
        <v>14050_h1_sta.xml</v>
      </c>
      <c r="AC186" s="18" t="str">
        <f t="shared" si="263"/>
        <v>14050.2042</v>
      </c>
      <c r="AD186" s="18" t="str">
        <f t="shared" si="258"/>
        <v>14050.2042</v>
      </c>
      <c r="AE186" s="20">
        <f t="shared" si="259"/>
        <v>1</v>
      </c>
      <c r="AF186" s="15">
        <v>1</v>
      </c>
      <c r="AG186" s="3">
        <v>0</v>
      </c>
      <c r="AH186" s="20" t="str">
        <f>VLOOKUP(Q186,Liste_plantes!$A$2:$C$7,3,FALSE)</f>
        <v>corn_plt.xml</v>
      </c>
      <c r="AI186" s="20" t="str">
        <f>CONCATENATE(J186,"-",L186,"-",VLOOKUP(Q186,Liste_plantes!$A$2:$B$7,2,FALSE),"_tec.xml")</f>
        <v>1-2-MF_tec.xml</v>
      </c>
      <c r="AJ186" s="3" t="s">
        <v>16</v>
      </c>
      <c r="AK186" s="15" t="s">
        <v>16</v>
      </c>
      <c r="AL186" s="15" t="s">
        <v>16</v>
      </c>
      <c r="AM186" s="15" t="s">
        <v>16</v>
      </c>
    </row>
    <row r="187" spans="1:39" x14ac:dyDescent="0.3">
      <c r="A187" s="55" t="str">
        <f t="shared" si="273"/>
        <v>cnrm-cm5-aladin63</v>
      </c>
      <c r="B187" s="55" t="str">
        <f t="shared" si="273"/>
        <v>cca</v>
      </c>
      <c r="C187" s="55" t="str">
        <f t="shared" si="273"/>
        <v>8.5</v>
      </c>
      <c r="D187" s="55">
        <f t="shared" si="273"/>
        <v>1895</v>
      </c>
      <c r="E187" s="55">
        <f t="shared" si="273"/>
        <v>14050</v>
      </c>
      <c r="F187" s="55" t="str">
        <f t="shared" si="273"/>
        <v>781_1895</v>
      </c>
      <c r="G187" s="55">
        <f t="shared" si="273"/>
        <v>330562</v>
      </c>
      <c r="H187" s="55" t="str">
        <f t="shared" si="273"/>
        <v>0.1574</v>
      </c>
      <c r="I187" s="55" t="str">
        <f t="shared" si="273"/>
        <v>562_NGC25</v>
      </c>
      <c r="J187" s="55">
        <f t="shared" si="273"/>
        <v>1</v>
      </c>
      <c r="K187" s="55" t="str">
        <f t="shared" si="273"/>
        <v>BT_ci_MF</v>
      </c>
      <c r="L187" s="55">
        <f t="shared" si="273"/>
        <v>2</v>
      </c>
      <c r="M187" s="55" t="str">
        <f t="shared" si="273"/>
        <v>rgi</v>
      </c>
      <c r="N187" s="55" t="str">
        <f t="shared" si="273"/>
        <v>h1</v>
      </c>
      <c r="O187" s="55">
        <f t="shared" si="254"/>
        <v>2042</v>
      </c>
      <c r="P187" s="55">
        <f t="shared" si="233"/>
        <v>2043</v>
      </c>
      <c r="Q187" s="55" t="str">
        <f t="shared" si="268"/>
        <v>blé tendre</v>
      </c>
      <c r="R187" s="55" t="str">
        <f t="shared" si="260"/>
        <v>ok</v>
      </c>
      <c r="S187" s="50" t="str">
        <f t="shared" si="231"/>
        <v>781_1895-562_NGC25-1-2-rgi-h1</v>
      </c>
      <c r="T187" s="50" t="str">
        <f>CONCATENATE(F187,"-",I187,"-",J187,"-",L187,"-",M187,"-",N187,"-",P187,"-",VLOOKUP(Q187,Liste_plantes!$A$2:$B$7,2,FALSE))</f>
        <v>781_1895-562_NGC25-1-2-rgi-h1-2043-BT</v>
      </c>
      <c r="U187" s="86">
        <f t="shared" si="274"/>
        <v>52141</v>
      </c>
      <c r="V187" s="86" t="str">
        <f t="shared" si="234"/>
        <v>15/08/2043</v>
      </c>
      <c r="W187" s="53" t="str">
        <f t="shared" si="261"/>
        <v>OK</v>
      </c>
      <c r="X187" s="28">
        <f t="shared" si="275"/>
        <v>275</v>
      </c>
      <c r="Y187" s="28">
        <f t="shared" si="266"/>
        <v>592</v>
      </c>
      <c r="Z187" s="20" t="str">
        <f t="shared" si="262"/>
        <v>snu_ini.xml</v>
      </c>
      <c r="AA187" s="50" t="str">
        <f t="shared" si="256"/>
        <v>330562_0.1574</v>
      </c>
      <c r="AB187" s="18" t="str">
        <f t="shared" si="271"/>
        <v>14050_h1_sta.xml</v>
      </c>
      <c r="AC187" s="18" t="str">
        <f t="shared" si="263"/>
        <v>14050.2042</v>
      </c>
      <c r="AD187" s="18" t="str">
        <f t="shared" si="258"/>
        <v>14050.2043</v>
      </c>
      <c r="AE187" s="20">
        <f t="shared" si="259"/>
        <v>2</v>
      </c>
      <c r="AF187" s="15">
        <v>1</v>
      </c>
      <c r="AG187" s="3">
        <v>0</v>
      </c>
      <c r="AH187" s="20" t="str">
        <f>VLOOKUP(Q187,Liste_plantes!$A$2:$C$7,3,FALSE)</f>
        <v>wheat_plt.xml</v>
      </c>
      <c r="AI187" s="20" t="str">
        <f>CONCATENATE(J187,"-",L187,"-",VLOOKUP(Q187,Liste_plantes!$A$2:$B$7,2,FALSE),"_tec.xml")</f>
        <v>1-2-BT_tec.xml</v>
      </c>
      <c r="AJ187" s="3" t="s">
        <v>16</v>
      </c>
      <c r="AK187" s="15" t="s">
        <v>16</v>
      </c>
      <c r="AL187" s="15" t="s">
        <v>16</v>
      </c>
      <c r="AM187" s="15" t="s">
        <v>16</v>
      </c>
    </row>
    <row r="188" spans="1:39" x14ac:dyDescent="0.3">
      <c r="A188" s="55" t="str">
        <f t="shared" si="273"/>
        <v>cnrm-cm5-aladin63</v>
      </c>
      <c r="B188" s="55" t="str">
        <f t="shared" si="273"/>
        <v>cca</v>
      </c>
      <c r="C188" s="55" t="str">
        <f t="shared" si="273"/>
        <v>8.5</v>
      </c>
      <c r="D188" s="55">
        <f t="shared" si="273"/>
        <v>1895</v>
      </c>
      <c r="E188" s="55">
        <f t="shared" si="273"/>
        <v>14050</v>
      </c>
      <c r="F188" s="55" t="str">
        <f t="shared" si="273"/>
        <v>781_1895</v>
      </c>
      <c r="G188" s="55">
        <f t="shared" si="273"/>
        <v>330562</v>
      </c>
      <c r="H188" s="55" t="str">
        <f t="shared" si="273"/>
        <v>0.1574</v>
      </c>
      <c r="I188" s="55" t="str">
        <f t="shared" si="273"/>
        <v>562_NGC25</v>
      </c>
      <c r="J188" s="55">
        <f t="shared" si="273"/>
        <v>1</v>
      </c>
      <c r="K188" s="55" t="str">
        <f t="shared" si="273"/>
        <v>BT_ci_MF</v>
      </c>
      <c r="L188" s="55">
        <f t="shared" si="273"/>
        <v>2</v>
      </c>
      <c r="M188" s="55" t="str">
        <f t="shared" si="273"/>
        <v>rgi</v>
      </c>
      <c r="N188" s="55" t="str">
        <f t="shared" si="273"/>
        <v>h1</v>
      </c>
      <c r="O188" s="55">
        <f t="shared" si="254"/>
        <v>2043</v>
      </c>
      <c r="P188" s="55">
        <f t="shared" si="233"/>
        <v>2044</v>
      </c>
      <c r="Q188" s="55" t="str">
        <f t="shared" si="268"/>
        <v>ray grass d'Italie</v>
      </c>
      <c r="R188" s="55" t="str">
        <f t="shared" si="260"/>
        <v>ok</v>
      </c>
      <c r="S188" s="50" t="str">
        <f t="shared" si="231"/>
        <v>781_1895-562_NGC25-1-2-rgi-h1</v>
      </c>
      <c r="T188" s="50" t="str">
        <f>CONCATENATE(F188,"-",I188,"-",J188,"-",L188,"-",M188,"-",N188,"-",P188,"-",VLOOKUP(Q188,Liste_plantes!$A$2:$B$7,2,FALSE))</f>
        <v>781_1895-562_NGC25-1-2-rgi-h1-2044-rgi</v>
      </c>
      <c r="U188" s="86">
        <f t="shared" si="274"/>
        <v>52459</v>
      </c>
      <c r="V188" s="86" t="str">
        <f t="shared" si="234"/>
        <v>08/03/2044</v>
      </c>
      <c r="W188" s="53" t="str">
        <f t="shared" si="261"/>
        <v>OK</v>
      </c>
      <c r="X188" s="28">
        <f t="shared" si="275"/>
        <v>228</v>
      </c>
      <c r="Y188" s="28">
        <f t="shared" si="266"/>
        <v>433</v>
      </c>
      <c r="Z188" s="20" t="str">
        <f t="shared" si="262"/>
        <v>snu_ini.xml</v>
      </c>
      <c r="AA188" s="50" t="str">
        <f t="shared" si="256"/>
        <v>330562_0.1574</v>
      </c>
      <c r="AB188" s="18" t="str">
        <f t="shared" si="271"/>
        <v>14050_h1_sta.xml</v>
      </c>
      <c r="AC188" s="18" t="str">
        <f t="shared" si="263"/>
        <v>14050.2043</v>
      </c>
      <c r="AD188" s="18" t="str">
        <f t="shared" si="258"/>
        <v>14050.2044</v>
      </c>
      <c r="AE188" s="20">
        <f t="shared" si="259"/>
        <v>2</v>
      </c>
      <c r="AF188" s="15">
        <v>1</v>
      </c>
      <c r="AG188" s="3">
        <v>0</v>
      </c>
      <c r="AH188" s="20" t="str">
        <f>VLOOKUP(Q188,Liste_plantes!$A$2:$C$7,3,FALSE)</f>
        <v>ItalianRyegrass_CoverCrop_plt.xml</v>
      </c>
      <c r="AI188" s="20" t="str">
        <f>CONCATENATE(J188,"-",L188,"-",VLOOKUP(Q188,Liste_plantes!$A$2:$B$7,2,FALSE),"_tec.xml")</f>
        <v>1-2-rgi_tec.xml</v>
      </c>
      <c r="AJ188" s="3" t="s">
        <v>16</v>
      </c>
      <c r="AK188" s="15" t="s">
        <v>16</v>
      </c>
      <c r="AL188" s="15" t="s">
        <v>16</v>
      </c>
      <c r="AM188" s="15" t="s">
        <v>16</v>
      </c>
    </row>
    <row r="189" spans="1:39" x14ac:dyDescent="0.3">
      <c r="A189" s="55" t="str">
        <f t="shared" si="273"/>
        <v>cnrm-cm5-aladin63</v>
      </c>
      <c r="B189" s="55" t="str">
        <f t="shared" si="273"/>
        <v>cca</v>
      </c>
      <c r="C189" s="55" t="str">
        <f t="shared" si="273"/>
        <v>8.5</v>
      </c>
      <c r="D189" s="55">
        <f t="shared" si="273"/>
        <v>1895</v>
      </c>
      <c r="E189" s="55">
        <f t="shared" si="273"/>
        <v>14050</v>
      </c>
      <c r="F189" s="55" t="str">
        <f t="shared" si="273"/>
        <v>781_1895</v>
      </c>
      <c r="G189" s="55">
        <f t="shared" si="273"/>
        <v>330562</v>
      </c>
      <c r="H189" s="55" t="str">
        <f t="shared" si="273"/>
        <v>0.1574</v>
      </c>
      <c r="I189" s="55" t="str">
        <f t="shared" si="273"/>
        <v>562_NGC25</v>
      </c>
      <c r="J189" s="55">
        <f t="shared" si="273"/>
        <v>1</v>
      </c>
      <c r="K189" s="55" t="str">
        <f t="shared" si="273"/>
        <v>BT_ci_MF</v>
      </c>
      <c r="L189" s="55">
        <f t="shared" si="273"/>
        <v>2</v>
      </c>
      <c r="M189" s="55" t="str">
        <f t="shared" si="273"/>
        <v>rgi</v>
      </c>
      <c r="N189" s="55" t="str">
        <f t="shared" si="273"/>
        <v>h1</v>
      </c>
      <c r="O189" s="55">
        <f t="shared" si="254"/>
        <v>2044</v>
      </c>
      <c r="P189" s="55">
        <f t="shared" si="233"/>
        <v>2044</v>
      </c>
      <c r="Q189" s="55" t="str">
        <f t="shared" si="268"/>
        <v>maïs fourrage</v>
      </c>
      <c r="R189" s="55" t="str">
        <f t="shared" si="260"/>
        <v>ok</v>
      </c>
      <c r="S189" s="50" t="str">
        <f t="shared" si="231"/>
        <v>781_1895-562_NGC25-1-2-rgi-h1</v>
      </c>
      <c r="T189" s="50" t="str">
        <f>CONCATENATE(F189,"-",I189,"-",J189,"-",L189,"-",M189,"-",N189,"-",P189,"-",VLOOKUP(Q189,Liste_plantes!$A$2:$B$7,2,FALSE))</f>
        <v>781_1895-562_NGC25-1-2-rgi-h1-2044-MF</v>
      </c>
      <c r="U189" s="86">
        <f t="shared" si="274"/>
        <v>52665</v>
      </c>
      <c r="V189" s="86" t="str">
        <f t="shared" si="234"/>
        <v>01/10/2044</v>
      </c>
      <c r="W189" s="53" t="str">
        <f t="shared" si="261"/>
        <v>OK</v>
      </c>
      <c r="X189" s="28">
        <f t="shared" si="275"/>
        <v>69</v>
      </c>
      <c r="Y189" s="28">
        <f t="shared" si="266"/>
        <v>275</v>
      </c>
      <c r="Z189" s="20" t="str">
        <f t="shared" si="262"/>
        <v>snu_ini.xml</v>
      </c>
      <c r="AA189" s="50" t="str">
        <f t="shared" si="256"/>
        <v>330562_0.1574</v>
      </c>
      <c r="AB189" s="18" t="str">
        <f t="shared" si="271"/>
        <v>14050_h1_sta.xml</v>
      </c>
      <c r="AC189" s="18" t="str">
        <f t="shared" si="263"/>
        <v>14050.2044</v>
      </c>
      <c r="AD189" s="18" t="str">
        <f t="shared" si="258"/>
        <v>14050.2044</v>
      </c>
      <c r="AE189" s="20">
        <f t="shared" si="259"/>
        <v>1</v>
      </c>
      <c r="AF189" s="15">
        <v>1</v>
      </c>
      <c r="AG189" s="3">
        <v>0</v>
      </c>
      <c r="AH189" s="20" t="str">
        <f>VLOOKUP(Q189,Liste_plantes!$A$2:$C$7,3,FALSE)</f>
        <v>corn_plt.xml</v>
      </c>
      <c r="AI189" s="20" t="str">
        <f>CONCATENATE(J189,"-",L189,"-",VLOOKUP(Q189,Liste_plantes!$A$2:$B$7,2,FALSE),"_tec.xml")</f>
        <v>1-2-MF_tec.xml</v>
      </c>
      <c r="AJ189" s="3" t="s">
        <v>16</v>
      </c>
      <c r="AK189" s="15" t="s">
        <v>16</v>
      </c>
      <c r="AL189" s="15" t="s">
        <v>16</v>
      </c>
      <c r="AM189" s="15" t="s">
        <v>16</v>
      </c>
    </row>
    <row r="190" spans="1:39" x14ac:dyDescent="0.3">
      <c r="A190" s="55" t="str">
        <f t="shared" si="273"/>
        <v>cnrm-cm5-aladin63</v>
      </c>
      <c r="B190" s="55" t="str">
        <f t="shared" si="273"/>
        <v>cca</v>
      </c>
      <c r="C190" s="55" t="str">
        <f t="shared" si="273"/>
        <v>8.5</v>
      </c>
      <c r="D190" s="55">
        <f t="shared" si="273"/>
        <v>1895</v>
      </c>
      <c r="E190" s="55">
        <f t="shared" si="273"/>
        <v>14050</v>
      </c>
      <c r="F190" s="55" t="str">
        <f t="shared" si="273"/>
        <v>781_1895</v>
      </c>
      <c r="G190" s="55">
        <f t="shared" si="273"/>
        <v>330562</v>
      </c>
      <c r="H190" s="55" t="str">
        <f t="shared" si="273"/>
        <v>0.1574</v>
      </c>
      <c r="I190" s="55" t="str">
        <f t="shared" si="273"/>
        <v>562_NGC25</v>
      </c>
      <c r="J190" s="55">
        <f t="shared" si="273"/>
        <v>1</v>
      </c>
      <c r="K190" s="55" t="str">
        <f t="shared" si="273"/>
        <v>BT_ci_MF</v>
      </c>
      <c r="L190" s="55">
        <f t="shared" si="273"/>
        <v>2</v>
      </c>
      <c r="M190" s="55" t="str">
        <f t="shared" si="273"/>
        <v>rgi</v>
      </c>
      <c r="N190" s="55" t="str">
        <f t="shared" si="273"/>
        <v>h1</v>
      </c>
      <c r="O190" s="55">
        <f t="shared" si="254"/>
        <v>2044</v>
      </c>
      <c r="P190" s="55">
        <f t="shared" si="233"/>
        <v>2045</v>
      </c>
      <c r="Q190" s="55" t="str">
        <f t="shared" si="268"/>
        <v>blé tendre</v>
      </c>
      <c r="R190" s="55" t="str">
        <f t="shared" si="260"/>
        <v>ok</v>
      </c>
      <c r="S190" s="50" t="str">
        <f t="shared" si="231"/>
        <v>781_1895-562_NGC25-1-2-rgi-h1</v>
      </c>
      <c r="T190" s="50" t="str">
        <f>CONCATENATE(F190,"-",I190,"-",J190,"-",L190,"-",M190,"-",N190,"-",P190,"-",VLOOKUP(Q190,Liste_plantes!$A$2:$B$7,2,FALSE))</f>
        <v>781_1895-562_NGC25-1-2-rgi-h1-2045-BT</v>
      </c>
      <c r="U190" s="86">
        <f t="shared" si="274"/>
        <v>52872</v>
      </c>
      <c r="V190" s="86" t="str">
        <f t="shared" si="234"/>
        <v>15/08/2045</v>
      </c>
      <c r="W190" s="53" t="str">
        <f t="shared" si="261"/>
        <v>OK</v>
      </c>
      <c r="X190" s="28">
        <f t="shared" si="275"/>
        <v>276</v>
      </c>
      <c r="Y190" s="28">
        <f t="shared" si="266"/>
        <v>593</v>
      </c>
      <c r="Z190" s="20" t="str">
        <f t="shared" si="262"/>
        <v>snu_ini.xml</v>
      </c>
      <c r="AA190" s="50" t="str">
        <f t="shared" si="256"/>
        <v>330562_0.1574</v>
      </c>
      <c r="AB190" s="18" t="str">
        <f t="shared" si="271"/>
        <v>14050_h1_sta.xml</v>
      </c>
      <c r="AC190" s="18" t="str">
        <f t="shared" si="263"/>
        <v>14050.2044</v>
      </c>
      <c r="AD190" s="18" t="str">
        <f t="shared" si="258"/>
        <v>14050.2045</v>
      </c>
      <c r="AE190" s="20">
        <f t="shared" si="259"/>
        <v>2</v>
      </c>
      <c r="AF190" s="15">
        <v>1</v>
      </c>
      <c r="AG190" s="3">
        <v>0</v>
      </c>
      <c r="AH190" s="20" t="str">
        <f>VLOOKUP(Q190,Liste_plantes!$A$2:$C$7,3,FALSE)</f>
        <v>wheat_plt.xml</v>
      </c>
      <c r="AI190" s="20" t="str">
        <f>CONCATENATE(J190,"-",L190,"-",VLOOKUP(Q190,Liste_plantes!$A$2:$B$7,2,FALSE),"_tec.xml")</f>
        <v>1-2-BT_tec.xml</v>
      </c>
      <c r="AJ190" s="3" t="s">
        <v>16</v>
      </c>
      <c r="AK190" s="15" t="s">
        <v>16</v>
      </c>
      <c r="AL190" s="15" t="s">
        <v>16</v>
      </c>
      <c r="AM190" s="15" t="s">
        <v>16</v>
      </c>
    </row>
    <row r="191" spans="1:39" x14ac:dyDescent="0.3">
      <c r="A191" s="55" t="str">
        <f t="shared" si="273"/>
        <v>cnrm-cm5-aladin63</v>
      </c>
      <c r="B191" s="55" t="str">
        <f t="shared" si="273"/>
        <v>cca</v>
      </c>
      <c r="C191" s="55" t="str">
        <f t="shared" si="273"/>
        <v>8.5</v>
      </c>
      <c r="D191" s="55">
        <f t="shared" si="273"/>
        <v>1895</v>
      </c>
      <c r="E191" s="55">
        <f t="shared" si="273"/>
        <v>14050</v>
      </c>
      <c r="F191" s="55" t="str">
        <f t="shared" si="273"/>
        <v>781_1895</v>
      </c>
      <c r="G191" s="55">
        <f t="shared" si="273"/>
        <v>330562</v>
      </c>
      <c r="H191" s="55" t="str">
        <f t="shared" si="273"/>
        <v>0.1574</v>
      </c>
      <c r="I191" s="55" t="str">
        <f t="shared" si="273"/>
        <v>562_NGC25</v>
      </c>
      <c r="J191" s="55">
        <f t="shared" si="273"/>
        <v>1</v>
      </c>
      <c r="K191" s="55" t="str">
        <f t="shared" si="273"/>
        <v>BT_ci_MF</v>
      </c>
      <c r="L191" s="55">
        <f t="shared" si="273"/>
        <v>2</v>
      </c>
      <c r="M191" s="55" t="str">
        <f t="shared" si="273"/>
        <v>rgi</v>
      </c>
      <c r="N191" s="55" t="str">
        <f t="shared" si="273"/>
        <v>h1</v>
      </c>
      <c r="O191" s="55">
        <f t="shared" si="254"/>
        <v>2045</v>
      </c>
      <c r="P191" s="55">
        <f t="shared" si="233"/>
        <v>2046</v>
      </c>
      <c r="Q191" s="55" t="str">
        <f t="shared" si="268"/>
        <v>ray grass d'Italie</v>
      </c>
      <c r="R191" s="55" t="str">
        <f t="shared" si="260"/>
        <v>ok</v>
      </c>
      <c r="S191" s="50" t="str">
        <f t="shared" si="231"/>
        <v>781_1895-562_NGC25-1-2-rgi-h1</v>
      </c>
      <c r="T191" s="50" t="str">
        <f>CONCATENATE(F191,"-",I191,"-",J191,"-",L191,"-",M191,"-",N191,"-",P191,"-",VLOOKUP(Q191,Liste_plantes!$A$2:$B$7,2,FALSE))</f>
        <v>781_1895-562_NGC25-1-2-rgi-h1-2046-rgi</v>
      </c>
      <c r="U191" s="86">
        <f t="shared" si="274"/>
        <v>53190</v>
      </c>
      <c r="V191" s="86" t="str">
        <f t="shared" si="234"/>
        <v>08/03/2046</v>
      </c>
      <c r="W191" s="53" t="str">
        <f t="shared" si="261"/>
        <v>OK</v>
      </c>
      <c r="X191" s="28">
        <f t="shared" si="275"/>
        <v>228</v>
      </c>
      <c r="Y191" s="28">
        <f t="shared" si="266"/>
        <v>432</v>
      </c>
      <c r="Z191" s="20" t="str">
        <f t="shared" si="262"/>
        <v>snu_ini.xml</v>
      </c>
      <c r="AA191" s="50" t="str">
        <f t="shared" si="256"/>
        <v>330562_0.1574</v>
      </c>
      <c r="AB191" s="18" t="str">
        <f t="shared" si="271"/>
        <v>14050_h1_sta.xml</v>
      </c>
      <c r="AC191" s="18" t="str">
        <f t="shared" si="263"/>
        <v>14050.2045</v>
      </c>
      <c r="AD191" s="18" t="str">
        <f t="shared" si="258"/>
        <v>14050.2046</v>
      </c>
      <c r="AE191" s="20">
        <f t="shared" si="259"/>
        <v>2</v>
      </c>
      <c r="AF191" s="15">
        <v>1</v>
      </c>
      <c r="AG191" s="3">
        <v>0</v>
      </c>
      <c r="AH191" s="20" t="str">
        <f>VLOOKUP(Q191,Liste_plantes!$A$2:$C$7,3,FALSE)</f>
        <v>ItalianRyegrass_CoverCrop_plt.xml</v>
      </c>
      <c r="AI191" s="20" t="str">
        <f>CONCATENATE(J191,"-",L191,"-",VLOOKUP(Q191,Liste_plantes!$A$2:$B$7,2,FALSE),"_tec.xml")</f>
        <v>1-2-rgi_tec.xml</v>
      </c>
      <c r="AJ191" s="3" t="s">
        <v>16</v>
      </c>
      <c r="AK191" s="15" t="s">
        <v>16</v>
      </c>
      <c r="AL191" s="15" t="s">
        <v>16</v>
      </c>
      <c r="AM191" s="15" t="s">
        <v>16</v>
      </c>
    </row>
    <row r="192" spans="1:39" x14ac:dyDescent="0.3">
      <c r="A192" s="55" t="str">
        <f t="shared" si="273"/>
        <v>cnrm-cm5-aladin63</v>
      </c>
      <c r="B192" s="55" t="str">
        <f t="shared" si="273"/>
        <v>cca</v>
      </c>
      <c r="C192" s="55" t="str">
        <f t="shared" si="273"/>
        <v>8.5</v>
      </c>
      <c r="D192" s="55">
        <f t="shared" si="273"/>
        <v>1895</v>
      </c>
      <c r="E192" s="55">
        <f t="shared" si="273"/>
        <v>14050</v>
      </c>
      <c r="F192" s="55" t="str">
        <f t="shared" si="273"/>
        <v>781_1895</v>
      </c>
      <c r="G192" s="55">
        <f t="shared" si="273"/>
        <v>330562</v>
      </c>
      <c r="H192" s="55" t="str">
        <f t="shared" si="273"/>
        <v>0.1574</v>
      </c>
      <c r="I192" s="55" t="str">
        <f t="shared" si="273"/>
        <v>562_NGC25</v>
      </c>
      <c r="J192" s="55">
        <f t="shared" ref="J192" si="276">J191</f>
        <v>1</v>
      </c>
      <c r="K192" s="55" t="str">
        <f t="shared" si="273"/>
        <v>BT_ci_MF</v>
      </c>
      <c r="L192" s="55">
        <f t="shared" si="273"/>
        <v>2</v>
      </c>
      <c r="M192" s="55" t="str">
        <f t="shared" si="273"/>
        <v>rgi</v>
      </c>
      <c r="N192" s="55" t="str">
        <f t="shared" si="273"/>
        <v>h1</v>
      </c>
      <c r="O192" s="55">
        <f t="shared" si="254"/>
        <v>2046</v>
      </c>
      <c r="P192" s="55">
        <f t="shared" si="233"/>
        <v>2046</v>
      </c>
      <c r="Q192" s="55" t="str">
        <f t="shared" si="268"/>
        <v>maïs fourrage</v>
      </c>
      <c r="R192" s="55" t="str">
        <f t="shared" si="260"/>
        <v>ok</v>
      </c>
      <c r="S192" s="50" t="str">
        <f t="shared" si="231"/>
        <v>781_1895-562_NGC25-1-2-rgi-h1</v>
      </c>
      <c r="T192" s="50" t="str">
        <f>CONCATENATE(F192,"-",I192,"-",J192,"-",L192,"-",M192,"-",N192,"-",P192,"-",VLOOKUP(Q192,Liste_plantes!$A$2:$B$7,2,FALSE))</f>
        <v>781_1895-562_NGC25-1-2-rgi-h1-2046-MF</v>
      </c>
      <c r="U192" s="86">
        <f t="shared" si="274"/>
        <v>53395</v>
      </c>
      <c r="V192" s="86" t="str">
        <f t="shared" si="234"/>
        <v>01/10/2046</v>
      </c>
      <c r="W192" s="53" t="str">
        <f t="shared" si="261"/>
        <v>OK</v>
      </c>
      <c r="X192" s="28">
        <f t="shared" si="275"/>
        <v>68</v>
      </c>
      <c r="Y192" s="28">
        <f t="shared" si="266"/>
        <v>274</v>
      </c>
      <c r="Z192" s="20" t="str">
        <f t="shared" si="262"/>
        <v>snu_ini.xml</v>
      </c>
      <c r="AA192" s="50" t="str">
        <f t="shared" si="256"/>
        <v>330562_0.1574</v>
      </c>
      <c r="AB192" s="18" t="str">
        <f t="shared" si="271"/>
        <v>14050_h1_sta.xml</v>
      </c>
      <c r="AC192" s="18" t="str">
        <f t="shared" si="263"/>
        <v>14050.2046</v>
      </c>
      <c r="AD192" s="18" t="str">
        <f t="shared" si="258"/>
        <v>14050.2046</v>
      </c>
      <c r="AE192" s="20">
        <f t="shared" si="259"/>
        <v>1</v>
      </c>
      <c r="AF192" s="15">
        <v>1</v>
      </c>
      <c r="AG192" s="3">
        <v>0</v>
      </c>
      <c r="AH192" s="20" t="str">
        <f>VLOOKUP(Q192,Liste_plantes!$A$2:$C$7,3,FALSE)</f>
        <v>corn_plt.xml</v>
      </c>
      <c r="AI192" s="20" t="str">
        <f>CONCATENATE(J192,"-",L192,"-",VLOOKUP(Q192,Liste_plantes!$A$2:$B$7,2,FALSE),"_tec.xml")</f>
        <v>1-2-MF_tec.xml</v>
      </c>
      <c r="AJ192" s="3" t="s">
        <v>16</v>
      </c>
      <c r="AK192" s="15" t="s">
        <v>16</v>
      </c>
      <c r="AL192" s="15" t="s">
        <v>16</v>
      </c>
      <c r="AM192" s="15" t="s">
        <v>16</v>
      </c>
    </row>
    <row r="193" spans="1:39" x14ac:dyDescent="0.3">
      <c r="A193" s="55" t="str">
        <f t="shared" si="273"/>
        <v>cnrm-cm5-aladin63</v>
      </c>
      <c r="B193" s="55" t="str">
        <f t="shared" si="273"/>
        <v>cca</v>
      </c>
      <c r="C193" s="55" t="str">
        <f t="shared" si="273"/>
        <v>8.5</v>
      </c>
      <c r="D193" s="55">
        <f t="shared" si="273"/>
        <v>1895</v>
      </c>
      <c r="E193" s="55">
        <f t="shared" si="273"/>
        <v>14050</v>
      </c>
      <c r="F193" s="55" t="str">
        <f t="shared" si="273"/>
        <v>781_1895</v>
      </c>
      <c r="G193" s="55">
        <f t="shared" si="273"/>
        <v>330562</v>
      </c>
      <c r="H193" s="55" t="str">
        <f t="shared" si="273"/>
        <v>0.1574</v>
      </c>
      <c r="I193" s="55" t="str">
        <f t="shared" si="273"/>
        <v>562_NGC25</v>
      </c>
      <c r="J193" s="55">
        <f t="shared" ref="J193" si="277">J192</f>
        <v>1</v>
      </c>
      <c r="K193" s="55" t="str">
        <f t="shared" si="273"/>
        <v>BT_ci_MF</v>
      </c>
      <c r="L193" s="55">
        <f t="shared" si="273"/>
        <v>2</v>
      </c>
      <c r="M193" s="55" t="str">
        <f t="shared" si="273"/>
        <v>rgi</v>
      </c>
      <c r="N193" s="55" t="str">
        <f t="shared" si="273"/>
        <v>h1</v>
      </c>
      <c r="O193" s="55">
        <f t="shared" si="254"/>
        <v>2046</v>
      </c>
      <c r="P193" s="55">
        <f t="shared" si="233"/>
        <v>2047</v>
      </c>
      <c r="Q193" s="55" t="str">
        <f t="shared" si="268"/>
        <v>blé tendre</v>
      </c>
      <c r="R193" s="55" t="str">
        <f t="shared" si="260"/>
        <v>ok</v>
      </c>
      <c r="S193" s="50" t="str">
        <f t="shared" si="231"/>
        <v>781_1895-562_NGC25-1-2-rgi-h1</v>
      </c>
      <c r="T193" s="50" t="str">
        <f>CONCATENATE(F193,"-",I193,"-",J193,"-",L193,"-",M193,"-",N193,"-",P193,"-",VLOOKUP(Q193,Liste_plantes!$A$2:$B$7,2,FALSE))</f>
        <v>781_1895-562_NGC25-1-2-rgi-h1-2047-BT</v>
      </c>
      <c r="U193" s="86">
        <f t="shared" si="274"/>
        <v>53602</v>
      </c>
      <c r="V193" s="86" t="str">
        <f t="shared" si="234"/>
        <v>15/08/2047</v>
      </c>
      <c r="W193" s="53" t="str">
        <f t="shared" si="261"/>
        <v>OK</v>
      </c>
      <c r="X193" s="28">
        <f t="shared" si="275"/>
        <v>275</v>
      </c>
      <c r="Y193" s="28">
        <f t="shared" si="266"/>
        <v>592</v>
      </c>
      <c r="Z193" s="20" t="str">
        <f t="shared" si="262"/>
        <v>snu_ini.xml</v>
      </c>
      <c r="AA193" s="50" t="str">
        <f t="shared" si="256"/>
        <v>330562_0.1574</v>
      </c>
      <c r="AB193" s="18" t="str">
        <f t="shared" si="271"/>
        <v>14050_h1_sta.xml</v>
      </c>
      <c r="AC193" s="18" t="str">
        <f t="shared" si="263"/>
        <v>14050.2046</v>
      </c>
      <c r="AD193" s="18" t="str">
        <f t="shared" si="258"/>
        <v>14050.2047</v>
      </c>
      <c r="AE193" s="20">
        <f t="shared" si="259"/>
        <v>2</v>
      </c>
      <c r="AF193" s="15">
        <v>1</v>
      </c>
      <c r="AG193" s="3">
        <v>0</v>
      </c>
      <c r="AH193" s="20" t="str">
        <f>VLOOKUP(Q193,Liste_plantes!$A$2:$C$7,3,FALSE)</f>
        <v>wheat_plt.xml</v>
      </c>
      <c r="AI193" s="20" t="str">
        <f>CONCATENATE(J193,"-",L193,"-",VLOOKUP(Q193,Liste_plantes!$A$2:$B$7,2,FALSE),"_tec.xml")</f>
        <v>1-2-BT_tec.xml</v>
      </c>
      <c r="AJ193" s="3" t="s">
        <v>16</v>
      </c>
      <c r="AK193" s="15" t="s">
        <v>16</v>
      </c>
      <c r="AL193" s="15" t="s">
        <v>16</v>
      </c>
      <c r="AM193" s="15" t="s">
        <v>16</v>
      </c>
    </row>
    <row r="194" spans="1:39" x14ac:dyDescent="0.3">
      <c r="A194" s="55" t="str">
        <f t="shared" si="273"/>
        <v>cnrm-cm5-aladin63</v>
      </c>
      <c r="B194" s="55" t="str">
        <f t="shared" si="273"/>
        <v>cca</v>
      </c>
      <c r="C194" s="55" t="str">
        <f t="shared" si="273"/>
        <v>8.5</v>
      </c>
      <c r="D194" s="55">
        <f t="shared" si="273"/>
        <v>1895</v>
      </c>
      <c r="E194" s="55">
        <f t="shared" si="273"/>
        <v>14050</v>
      </c>
      <c r="F194" s="55" t="str">
        <f t="shared" si="273"/>
        <v>781_1895</v>
      </c>
      <c r="G194" s="55">
        <f t="shared" si="273"/>
        <v>330562</v>
      </c>
      <c r="H194" s="55" t="str">
        <f t="shared" si="273"/>
        <v>0.1574</v>
      </c>
      <c r="I194" s="55" t="str">
        <f t="shared" si="273"/>
        <v>562_NGC25</v>
      </c>
      <c r="J194" s="55">
        <f t="shared" ref="J194" si="278">J193</f>
        <v>1</v>
      </c>
      <c r="K194" s="55" t="str">
        <f t="shared" si="273"/>
        <v>BT_ci_MF</v>
      </c>
      <c r="L194" s="55">
        <f t="shared" si="273"/>
        <v>2</v>
      </c>
      <c r="M194" s="55" t="str">
        <f t="shared" si="273"/>
        <v>rgi</v>
      </c>
      <c r="N194" s="55" t="str">
        <f t="shared" si="273"/>
        <v>h1</v>
      </c>
      <c r="O194" s="55">
        <f t="shared" si="254"/>
        <v>2047</v>
      </c>
      <c r="P194" s="55">
        <f t="shared" si="233"/>
        <v>2048</v>
      </c>
      <c r="Q194" s="55" t="str">
        <f t="shared" si="268"/>
        <v>ray grass d'Italie</v>
      </c>
      <c r="R194" s="55" t="str">
        <f t="shared" si="260"/>
        <v>ok</v>
      </c>
      <c r="S194" s="50" t="str">
        <f t="shared" si="231"/>
        <v>781_1895-562_NGC25-1-2-rgi-h1</v>
      </c>
      <c r="T194" s="50" t="str">
        <f>CONCATENATE(F194,"-",I194,"-",J194,"-",L194,"-",M194,"-",N194,"-",P194,"-",VLOOKUP(Q194,Liste_plantes!$A$2:$B$7,2,FALSE))</f>
        <v>781_1895-562_NGC25-1-2-rgi-h1-2048-rgi</v>
      </c>
      <c r="U194" s="86">
        <f t="shared" si="274"/>
        <v>53920</v>
      </c>
      <c r="V194" s="86" t="str">
        <f t="shared" si="234"/>
        <v>08/03/2048</v>
      </c>
      <c r="W194" s="53" t="str">
        <f t="shared" si="261"/>
        <v>OK</v>
      </c>
      <c r="X194" s="28">
        <f t="shared" si="275"/>
        <v>228</v>
      </c>
      <c r="Y194" s="28">
        <f t="shared" si="266"/>
        <v>433</v>
      </c>
      <c r="Z194" s="20" t="str">
        <f t="shared" si="262"/>
        <v>snu_ini.xml</v>
      </c>
      <c r="AA194" s="50" t="str">
        <f t="shared" si="256"/>
        <v>330562_0.1574</v>
      </c>
      <c r="AB194" s="18" t="str">
        <f t="shared" si="271"/>
        <v>14050_h1_sta.xml</v>
      </c>
      <c r="AC194" s="18" t="str">
        <f t="shared" si="263"/>
        <v>14050.2047</v>
      </c>
      <c r="AD194" s="18" t="str">
        <f t="shared" si="258"/>
        <v>14050.2048</v>
      </c>
      <c r="AE194" s="20">
        <f t="shared" si="259"/>
        <v>2</v>
      </c>
      <c r="AF194" s="15">
        <v>1</v>
      </c>
      <c r="AG194" s="3">
        <v>0</v>
      </c>
      <c r="AH194" s="20" t="str">
        <f>VLOOKUP(Q194,Liste_plantes!$A$2:$C$7,3,FALSE)</f>
        <v>ItalianRyegrass_CoverCrop_plt.xml</v>
      </c>
      <c r="AI194" s="20" t="str">
        <f>CONCATENATE(J194,"-",L194,"-",VLOOKUP(Q194,Liste_plantes!$A$2:$B$7,2,FALSE),"_tec.xml")</f>
        <v>1-2-rgi_tec.xml</v>
      </c>
      <c r="AJ194" s="3" t="s">
        <v>16</v>
      </c>
      <c r="AK194" s="15" t="s">
        <v>16</v>
      </c>
      <c r="AL194" s="15" t="s">
        <v>16</v>
      </c>
      <c r="AM194" s="15" t="s">
        <v>16</v>
      </c>
    </row>
    <row r="195" spans="1:39" x14ac:dyDescent="0.3">
      <c r="A195" s="55" t="str">
        <f t="shared" si="273"/>
        <v>cnrm-cm5-aladin63</v>
      </c>
      <c r="B195" s="55" t="str">
        <f t="shared" si="273"/>
        <v>cca</v>
      </c>
      <c r="C195" s="55" t="str">
        <f t="shared" si="273"/>
        <v>8.5</v>
      </c>
      <c r="D195" s="55">
        <f t="shared" si="273"/>
        <v>1895</v>
      </c>
      <c r="E195" s="55">
        <f t="shared" si="273"/>
        <v>14050</v>
      </c>
      <c r="F195" s="55" t="str">
        <f t="shared" si="273"/>
        <v>781_1895</v>
      </c>
      <c r="G195" s="55">
        <f t="shared" si="273"/>
        <v>330562</v>
      </c>
      <c r="H195" s="55" t="str">
        <f t="shared" si="273"/>
        <v>0.1574</v>
      </c>
      <c r="I195" s="55" t="str">
        <f t="shared" si="273"/>
        <v>562_NGC25</v>
      </c>
      <c r="J195" s="55">
        <f t="shared" ref="J195" si="279">J194</f>
        <v>1</v>
      </c>
      <c r="K195" s="55" t="str">
        <f t="shared" si="273"/>
        <v>BT_ci_MF</v>
      </c>
      <c r="L195" s="55">
        <f t="shared" si="273"/>
        <v>2</v>
      </c>
      <c r="M195" s="55" t="str">
        <f t="shared" si="273"/>
        <v>rgi</v>
      </c>
      <c r="N195" s="55" t="str">
        <f t="shared" si="273"/>
        <v>h1</v>
      </c>
      <c r="O195" s="55">
        <f t="shared" si="254"/>
        <v>2048</v>
      </c>
      <c r="P195" s="55">
        <f t="shared" si="233"/>
        <v>2048</v>
      </c>
      <c r="Q195" s="55" t="str">
        <f t="shared" si="268"/>
        <v>maïs fourrage</v>
      </c>
      <c r="R195" s="55" t="str">
        <f t="shared" si="260"/>
        <v>ok</v>
      </c>
      <c r="S195" s="50" t="str">
        <f t="shared" ref="S195:S258" si="280">CONCATENATE(F195,"-",I195,"-",J195,"-",L195,"-",M195,"-",N195)</f>
        <v>781_1895-562_NGC25-1-2-rgi-h1</v>
      </c>
      <c r="T195" s="50" t="str">
        <f>CONCATENATE(F195,"-",I195,"-",J195,"-",L195,"-",M195,"-",N195,"-",P195,"-",VLOOKUP(Q195,Liste_plantes!$A$2:$B$7,2,FALSE))</f>
        <v>781_1895-562_NGC25-1-2-rgi-h1-2048-MF</v>
      </c>
      <c r="U195" s="86">
        <f t="shared" si="274"/>
        <v>54126</v>
      </c>
      <c r="V195" s="86" t="str">
        <f t="shared" si="234"/>
        <v>01/10/2048</v>
      </c>
      <c r="W195" s="53" t="str">
        <f t="shared" si="261"/>
        <v>OK</v>
      </c>
      <c r="X195" s="28">
        <f t="shared" si="275"/>
        <v>69</v>
      </c>
      <c r="Y195" s="28">
        <f t="shared" si="266"/>
        <v>275</v>
      </c>
      <c r="Z195" s="20" t="str">
        <f t="shared" si="262"/>
        <v>snu_ini.xml</v>
      </c>
      <c r="AA195" s="50" t="str">
        <f t="shared" si="256"/>
        <v>330562_0.1574</v>
      </c>
      <c r="AB195" s="18" t="str">
        <f t="shared" si="271"/>
        <v>14050_h1_sta.xml</v>
      </c>
      <c r="AC195" s="18" t="str">
        <f t="shared" si="263"/>
        <v>14050.2048</v>
      </c>
      <c r="AD195" s="18" t="str">
        <f t="shared" si="258"/>
        <v>14050.2048</v>
      </c>
      <c r="AE195" s="20">
        <f t="shared" si="259"/>
        <v>1</v>
      </c>
      <c r="AF195" s="15">
        <v>1</v>
      </c>
      <c r="AG195" s="3">
        <v>0</v>
      </c>
      <c r="AH195" s="20" t="str">
        <f>VLOOKUP(Q195,Liste_plantes!$A$2:$C$7,3,FALSE)</f>
        <v>corn_plt.xml</v>
      </c>
      <c r="AI195" s="20" t="str">
        <f>CONCATENATE(J195,"-",L195,"-",VLOOKUP(Q195,Liste_plantes!$A$2:$B$7,2,FALSE),"_tec.xml")</f>
        <v>1-2-MF_tec.xml</v>
      </c>
      <c r="AJ195" s="3" t="s">
        <v>16</v>
      </c>
      <c r="AK195" s="15" t="s">
        <v>16</v>
      </c>
      <c r="AL195" s="15" t="s">
        <v>16</v>
      </c>
      <c r="AM195" s="15" t="s">
        <v>16</v>
      </c>
    </row>
    <row r="196" spans="1:39" s="3" customFormat="1" x14ac:dyDescent="0.3">
      <c r="A196" s="55" t="str">
        <f t="shared" si="273"/>
        <v>cnrm-cm5-aladin63</v>
      </c>
      <c r="B196" s="55" t="str">
        <f t="shared" si="273"/>
        <v>cca</v>
      </c>
      <c r="C196" s="55" t="str">
        <f t="shared" si="273"/>
        <v>8.5</v>
      </c>
      <c r="D196" s="55">
        <f t="shared" si="273"/>
        <v>1895</v>
      </c>
      <c r="E196" s="55">
        <f t="shared" si="273"/>
        <v>14050</v>
      </c>
      <c r="F196" s="55" t="str">
        <f t="shared" si="273"/>
        <v>781_1895</v>
      </c>
      <c r="G196" s="55">
        <f t="shared" si="273"/>
        <v>330562</v>
      </c>
      <c r="H196" s="55" t="str">
        <f t="shared" si="273"/>
        <v>0.1574</v>
      </c>
      <c r="I196" s="55" t="str">
        <f t="shared" si="273"/>
        <v>562_NGC25</v>
      </c>
      <c r="J196" s="55">
        <f t="shared" ref="J196:J197" si="281">J195</f>
        <v>1</v>
      </c>
      <c r="K196" s="55" t="str">
        <f t="shared" si="273"/>
        <v>BT_ci_MF</v>
      </c>
      <c r="L196" s="55">
        <f t="shared" si="273"/>
        <v>2</v>
      </c>
      <c r="M196" s="55" t="str">
        <f t="shared" si="273"/>
        <v>rgi</v>
      </c>
      <c r="N196" s="55" t="str">
        <f t="shared" si="273"/>
        <v>h1</v>
      </c>
      <c r="O196" s="55">
        <f t="shared" si="254"/>
        <v>2048</v>
      </c>
      <c r="P196" s="55">
        <f t="shared" si="233"/>
        <v>2049</v>
      </c>
      <c r="Q196" s="55" t="str">
        <f t="shared" si="268"/>
        <v>blé tendre</v>
      </c>
      <c r="R196" s="55" t="str">
        <f t="shared" si="260"/>
        <v>ok</v>
      </c>
      <c r="S196" s="50" t="str">
        <f t="shared" si="280"/>
        <v>781_1895-562_NGC25-1-2-rgi-h1</v>
      </c>
      <c r="T196" s="50" t="str">
        <f>CONCATENATE(F196,"-",I196,"-",J196,"-",L196,"-",M196,"-",N196,"-",P196,"-",VLOOKUP(Q196,Liste_plantes!$A$2:$B$7,2,FALSE))</f>
        <v>781_1895-562_NGC25-1-2-rgi-h1-2049-BT</v>
      </c>
      <c r="U196" s="86">
        <f t="shared" si="274"/>
        <v>54333</v>
      </c>
      <c r="V196" s="86" t="str">
        <f t="shared" si="234"/>
        <v>15/08/2049</v>
      </c>
      <c r="W196" s="53" t="str">
        <f t="shared" si="261"/>
        <v>OK</v>
      </c>
      <c r="X196" s="71">
        <f t="shared" si="275"/>
        <v>276</v>
      </c>
      <c r="Y196" s="71">
        <f t="shared" si="266"/>
        <v>593</v>
      </c>
      <c r="Z196" s="18" t="str">
        <f t="shared" si="262"/>
        <v>snu_ini.xml</v>
      </c>
      <c r="AA196" s="50" t="str">
        <f t="shared" si="256"/>
        <v>330562_0.1574</v>
      </c>
      <c r="AB196" s="18" t="str">
        <f t="shared" si="271"/>
        <v>14050_h1_sta.xml</v>
      </c>
      <c r="AC196" s="18" t="str">
        <f t="shared" si="263"/>
        <v>14050.2048</v>
      </c>
      <c r="AD196" s="18" t="str">
        <f t="shared" si="258"/>
        <v>14050.2049</v>
      </c>
      <c r="AE196" s="18">
        <f t="shared" si="259"/>
        <v>2</v>
      </c>
      <c r="AF196" s="3">
        <v>1</v>
      </c>
      <c r="AG196" s="3">
        <v>0</v>
      </c>
      <c r="AH196" s="18" t="str">
        <f>VLOOKUP(Q196,Liste_plantes!$A$2:$C$7,3,FALSE)</f>
        <v>wheat_plt.xml</v>
      </c>
      <c r="AI196" s="18" t="str">
        <f>CONCATENATE(J196,"-",L196,"-",VLOOKUP(Q196,Liste_plantes!$A$2:$B$7,2,FALSE),"_tec.xml")</f>
        <v>1-2-BT_tec.xml</v>
      </c>
      <c r="AJ196" s="3" t="s">
        <v>16</v>
      </c>
      <c r="AK196" s="3" t="s">
        <v>16</v>
      </c>
      <c r="AL196" s="3" t="s">
        <v>16</v>
      </c>
      <c r="AM196" s="3" t="s">
        <v>16</v>
      </c>
    </row>
    <row r="197" spans="1:39" s="83" customFormat="1" x14ac:dyDescent="0.3">
      <c r="A197" s="77" t="str">
        <f t="shared" si="273"/>
        <v>cnrm-cm5-aladin63</v>
      </c>
      <c r="B197" s="77" t="str">
        <f t="shared" si="273"/>
        <v>cca</v>
      </c>
      <c r="C197" s="77" t="str">
        <f t="shared" si="273"/>
        <v>8.5</v>
      </c>
      <c r="D197" s="77">
        <f t="shared" si="273"/>
        <v>1895</v>
      </c>
      <c r="E197" s="77">
        <f t="shared" si="273"/>
        <v>14050</v>
      </c>
      <c r="F197" s="77" t="str">
        <f t="shared" si="273"/>
        <v>781_1895</v>
      </c>
      <c r="G197" s="77">
        <f t="shared" si="273"/>
        <v>330562</v>
      </c>
      <c r="H197" s="77" t="str">
        <f t="shared" si="273"/>
        <v>0.1574</v>
      </c>
      <c r="I197" s="55" t="str">
        <f t="shared" si="273"/>
        <v>562_NGC25</v>
      </c>
      <c r="J197" s="77">
        <f t="shared" si="281"/>
        <v>1</v>
      </c>
      <c r="K197" s="77" t="str">
        <f t="shared" si="273"/>
        <v>BT_ci_MF</v>
      </c>
      <c r="L197" s="77">
        <f t="shared" si="273"/>
        <v>2</v>
      </c>
      <c r="M197" s="77" t="str">
        <f t="shared" si="273"/>
        <v>rgi</v>
      </c>
      <c r="N197" s="77" t="str">
        <f t="shared" si="273"/>
        <v>h1</v>
      </c>
      <c r="O197" s="77">
        <f t="shared" ref="O197" si="282">IF(Q196="maïs fourrage",O196,O196+1)</f>
        <v>2049</v>
      </c>
      <c r="P197" s="85">
        <f t="shared" ref="P197" si="283">IF(Q197="maïs fourrage",O197,O197+1)</f>
        <v>2050</v>
      </c>
      <c r="Q197" s="77" t="str">
        <f t="shared" si="268"/>
        <v>ray grass d'Italie</v>
      </c>
      <c r="R197" s="77" t="str">
        <f t="shared" ref="R197" si="284">IF(OR(AND(Q197="ray grass d'Italie",Q196="blé tendre"),AND(Q197="maïs fourrage",Q196="ray grass d'Italie"),AND(Q197="blé tendre",Q196="maïs fourrage")),"ok","pb")</f>
        <v>ok</v>
      </c>
      <c r="S197" s="113" t="str">
        <f t="shared" si="280"/>
        <v>781_1895-562_NGC25-1-2-rgi-h1</v>
      </c>
      <c r="T197" s="113" t="str">
        <f>CONCATENATE(F197,"-",I197,"-",J197,"-",L197,"-",M197,"-",N197,"-",P197,"-",VLOOKUP(Q197,Liste_plantes!$A$2:$B$7,2,FALSE))</f>
        <v>781_1895-562_NGC25-1-2-rgi-h1-2050-rgi</v>
      </c>
      <c r="U197" s="87">
        <f t="shared" ref="U197" si="285">V196+1</f>
        <v>54651</v>
      </c>
      <c r="V197" s="87" t="str">
        <f t="shared" ref="V197" si="286">IF(Q197="blé tendre",CONCATENATE("15/08/",P197),IF(Q197="ray grass d'Italie",CONCATENATE("08/03/",P197),IF(Q197="maïs fourrage",CONCATENATE("01/10/",P197),"pb")))</f>
        <v>08/03/2050</v>
      </c>
      <c r="W197" s="79" t="str">
        <f t="shared" ref="W197" si="287">IF(OR(YEAR(U197)=1978,(U197-V196)=1),"OK","!!!")</f>
        <v>OK</v>
      </c>
      <c r="X197" s="80">
        <f t="shared" ref="X197" si="288">U197-DATE($O197,1,1)+1</f>
        <v>228</v>
      </c>
      <c r="Y197" s="80">
        <f t="shared" ref="Y197" si="289">V197-DATE($O197,1,1)+1</f>
        <v>432</v>
      </c>
      <c r="Z197" s="81" t="str">
        <f t="shared" ref="Z197" si="290">IF(AND(Q196="prairie",Q197="prairie"),"prairie_ini.xml","snu_ini.xml")</f>
        <v>snu_ini.xml</v>
      </c>
      <c r="AA197" s="78" t="str">
        <f t="shared" ref="AA197" si="291">CONCATENATE(G197,"_",H197)</f>
        <v>330562_0.1574</v>
      </c>
      <c r="AB197" s="82" t="str">
        <f t="shared" ref="AB197" si="292">CONCATENATE($E197,"_",N197,"_sta.xml")</f>
        <v>14050_h1_sta.xml</v>
      </c>
      <c r="AC197" s="82" t="str">
        <f t="shared" ref="AC197" si="293">CONCATENATE($E197,".",YEAR(U197))</f>
        <v>14050.2049</v>
      </c>
      <c r="AD197" s="82" t="str">
        <f t="shared" ref="AD197" si="294">CONCATENATE($E197,".",YEAR(V197))</f>
        <v>14050.2050</v>
      </c>
      <c r="AE197" s="81">
        <f t="shared" ref="AE197" si="295">IF(YEAR(V197)=YEAR(U197),1,2)</f>
        <v>2</v>
      </c>
      <c r="AF197" s="83">
        <v>1</v>
      </c>
      <c r="AG197" s="84">
        <v>0</v>
      </c>
      <c r="AH197" s="81" t="str">
        <f>VLOOKUP(Q197,Liste_plantes!$A$2:$C$7,3,FALSE)</f>
        <v>ItalianRyegrass_CoverCrop_plt.xml</v>
      </c>
      <c r="AI197" s="81" t="str">
        <f>CONCATENATE(J197,"-",L197,"-",VLOOKUP(Q197,Liste_plantes!$A$2:$B$7,2,FALSE),"_tec.xml")</f>
        <v>1-2-rgi_tec.xml</v>
      </c>
      <c r="AJ197" s="84" t="s">
        <v>16</v>
      </c>
      <c r="AK197" s="83" t="s">
        <v>16</v>
      </c>
      <c r="AL197" s="83" t="s">
        <v>16</v>
      </c>
      <c r="AM197" s="83" t="s">
        <v>16</v>
      </c>
    </row>
    <row r="198" spans="1:39" x14ac:dyDescent="0.3">
      <c r="A198" s="58" t="s">
        <v>290</v>
      </c>
      <c r="B198" s="58" t="s">
        <v>291</v>
      </c>
      <c r="C198" s="58" t="s">
        <v>292</v>
      </c>
      <c r="D198" s="58">
        <v>1895</v>
      </c>
      <c r="E198" s="58">
        <v>14050</v>
      </c>
      <c r="F198" s="58" t="s">
        <v>284</v>
      </c>
      <c r="G198" s="58">
        <v>330562</v>
      </c>
      <c r="H198" s="58" t="s">
        <v>286</v>
      </c>
      <c r="I198" s="123" t="str">
        <f t="shared" ref="I198:I261" si="296">I197</f>
        <v>562_NGC25</v>
      </c>
      <c r="J198" s="58">
        <v>1</v>
      </c>
      <c r="K198" s="59" t="s">
        <v>309</v>
      </c>
      <c r="L198" s="59">
        <v>2</v>
      </c>
      <c r="M198" s="59" t="s">
        <v>300</v>
      </c>
      <c r="N198" s="59" t="s">
        <v>371</v>
      </c>
      <c r="O198" s="59">
        <v>2037</v>
      </c>
      <c r="P198" s="55">
        <f t="shared" si="233"/>
        <v>2038</v>
      </c>
      <c r="Q198" s="59" t="s">
        <v>281</v>
      </c>
      <c r="R198" s="55"/>
      <c r="S198" s="50" t="str">
        <f t="shared" si="280"/>
        <v>781_1895-562_NGC25-1-2-BT-NA</v>
      </c>
      <c r="T198" s="50" t="str">
        <f>CONCATENATE(F198,"-",I198,"-",J198,"-",L198,"-",M198,"-",N198,"-",P198,"-",VLOOKUP(Q198,Liste_plantes!$A$2:$B$7,2,FALSE))</f>
        <v>781_1895-562_NGC25-1-2-BT-NA-2038-BT</v>
      </c>
      <c r="U198" s="75" t="str">
        <f>CONCATENATE("02/10/",O198)</f>
        <v>02/10/2037</v>
      </c>
      <c r="V198" s="86" t="str">
        <f t="shared" si="234"/>
        <v>15/08/2038</v>
      </c>
      <c r="W198" s="53"/>
      <c r="X198" s="60">
        <f>U198-DATE($O198,1,1)+1</f>
        <v>275</v>
      </c>
      <c r="Y198" s="28">
        <f>V198-DATE($O198,1,1)+1</f>
        <v>592</v>
      </c>
      <c r="Z198" s="60" t="s">
        <v>294</v>
      </c>
      <c r="AA198" s="50" t="str">
        <f>CONCATENATE(G198,"_",H198)</f>
        <v>330562_0.1574</v>
      </c>
      <c r="AB198" s="18" t="str">
        <f t="shared" ref="AB198:AB205" si="297">AB199</f>
        <v>14050_h2_sta.xml</v>
      </c>
      <c r="AC198" s="18" t="str">
        <f>CONCATENATE($E198,".",YEAR(U198))</f>
        <v>14050.2037</v>
      </c>
      <c r="AD198" s="18" t="str">
        <f>CONCATENATE($E198,".",YEAR(V198))</f>
        <v>14050.2038</v>
      </c>
      <c r="AE198" s="20">
        <f>IF(YEAR(V198)=YEAR(U198),1,2)</f>
        <v>2</v>
      </c>
      <c r="AF198" s="15">
        <v>1</v>
      </c>
      <c r="AG198" s="3">
        <v>0</v>
      </c>
      <c r="AH198" s="20" t="str">
        <f>VLOOKUP(Q198,Liste_plantes!$A$2:$C$7,3,FALSE)</f>
        <v>wheat_plt.xml</v>
      </c>
      <c r="AI198" s="20" t="str">
        <f>CONCATENATE(J198,"-",L198,"-",VLOOKUP(Q198,Liste_plantes!$A$2:$B$7,2,FALSE),"_tec.xml")</f>
        <v>1-2-BT_tec.xml</v>
      </c>
      <c r="AJ198" s="3" t="s">
        <v>16</v>
      </c>
      <c r="AK198" s="15" t="s">
        <v>16</v>
      </c>
      <c r="AL198" s="15" t="s">
        <v>16</v>
      </c>
      <c r="AM198" s="15" t="s">
        <v>16</v>
      </c>
    </row>
    <row r="199" spans="1:39" x14ac:dyDescent="0.3">
      <c r="A199" s="55" t="str">
        <f t="shared" ref="A199:J199" si="298">A198</f>
        <v>cnrm-cm5-aladin63</v>
      </c>
      <c r="B199" s="55" t="str">
        <f t="shared" si="298"/>
        <v>cca</v>
      </c>
      <c r="C199" s="55" t="str">
        <f t="shared" si="298"/>
        <v>8.5</v>
      </c>
      <c r="D199" s="55">
        <f t="shared" si="298"/>
        <v>1895</v>
      </c>
      <c r="E199" s="55">
        <f t="shared" si="298"/>
        <v>14050</v>
      </c>
      <c r="F199" s="55" t="str">
        <f t="shared" si="298"/>
        <v>781_1895</v>
      </c>
      <c r="G199" s="55">
        <f t="shared" si="298"/>
        <v>330562</v>
      </c>
      <c r="H199" s="55" t="str">
        <f t="shared" si="298"/>
        <v>0.1574</v>
      </c>
      <c r="I199" s="55" t="str">
        <f t="shared" si="296"/>
        <v>562_NGC25</v>
      </c>
      <c r="J199" s="55">
        <f t="shared" si="298"/>
        <v>1</v>
      </c>
      <c r="K199" s="55" t="str">
        <f>K198</f>
        <v>BT_ci_MF</v>
      </c>
      <c r="L199" s="55">
        <f>L198</f>
        <v>2</v>
      </c>
      <c r="M199" s="55" t="str">
        <f>M198</f>
        <v>BT</v>
      </c>
      <c r="N199" s="55" t="str">
        <f>N198</f>
        <v>NA</v>
      </c>
      <c r="O199" s="55">
        <f>IF(Q198="maïs fourrage",O198,O198+1)</f>
        <v>2038</v>
      </c>
      <c r="P199" s="55">
        <f t="shared" ref="P199:P263" si="299">IF(Q199="maïs fourrage",O199,O199+1)</f>
        <v>2039</v>
      </c>
      <c r="Q199" s="59" t="s">
        <v>305</v>
      </c>
      <c r="R199" s="55" t="str">
        <f>IF(OR(AND(Q199="ray grass d'Italie",Q198="blé tendre"),AND(Q199="maïs fourrage",Q198="ray grass d'Italie"),AND(Q199="blé tendre",Q198="maïs fourrage")),"ok","pb")</f>
        <v>ok</v>
      </c>
      <c r="S199" s="50" t="str">
        <f t="shared" si="280"/>
        <v>781_1895-562_NGC25-1-2-BT-NA</v>
      </c>
      <c r="T199" s="50" t="str">
        <f>CONCATENATE(F199,"-",I199,"-",J199,"-",L199,"-",M199,"-",N199,"-",P199,"-",VLOOKUP(Q199,Liste_plantes!$A$2:$B$7,2,FALSE))</f>
        <v>781_1895-562_NGC25-1-2-BT-NA-2039-rgi</v>
      </c>
      <c r="U199" s="86">
        <f>V198+1</f>
        <v>50633</v>
      </c>
      <c r="V199" s="86" t="str">
        <f t="shared" ref="V199:V263" si="300">IF(Q199="blé tendre",CONCATENATE("15/08/",P199),IF(Q199="ray grass d'Italie",CONCATENATE("08/03/",P199),IF(Q199="maïs fourrage",CONCATENATE("01/10/",P199),"pb")))</f>
        <v>08/03/2039</v>
      </c>
      <c r="W199" s="53" t="str">
        <f>IF(OR(YEAR(U199)=1978,(U199-V198)=1),"OK","!!!")</f>
        <v>OK</v>
      </c>
      <c r="X199" s="28">
        <f>U199-DATE($O199,1,1)+1</f>
        <v>228</v>
      </c>
      <c r="Y199" s="28">
        <f>V199-DATE($O199,1,1)+1</f>
        <v>432</v>
      </c>
      <c r="Z199" s="20" t="str">
        <f t="shared" ref="Z199" si="301">IF(AND(Q198="prairie",Q199="prairie"),"prairie_ini.xml","snu_ini.xml")</f>
        <v>snu_ini.xml</v>
      </c>
      <c r="AA199" s="50" t="str">
        <f t="shared" ref="AA199:AA245" si="302">CONCATENATE(G199,"_",H199)</f>
        <v>330562_0.1574</v>
      </c>
      <c r="AB199" s="18" t="str">
        <f>AB200</f>
        <v>14050_h2_sta.xml</v>
      </c>
      <c r="AC199" s="18" t="str">
        <f t="shared" ref="AC199" si="303">CONCATENATE($E199,".",YEAR(U199))</f>
        <v>14050.2038</v>
      </c>
      <c r="AD199" s="18" t="str">
        <f t="shared" ref="AD199:AD245" si="304">CONCATENATE($E199,".",YEAR(V199))</f>
        <v>14050.2039</v>
      </c>
      <c r="AE199" s="20">
        <f t="shared" ref="AE199:AE245" si="305">IF(YEAR(V199)=YEAR(U199),1,2)</f>
        <v>2</v>
      </c>
      <c r="AF199" s="15">
        <v>1</v>
      </c>
      <c r="AG199" s="3">
        <v>0</v>
      </c>
      <c r="AH199" s="20" t="str">
        <f>VLOOKUP(Q199,Liste_plantes!$A$2:$C$7,3,FALSE)</f>
        <v>ItalianRyegrass_CoverCrop_plt.xml</v>
      </c>
      <c r="AI199" s="20" t="str">
        <f>CONCATENATE(J199,"-",L199,"-",VLOOKUP(Q199,Liste_plantes!$A$2:$B$7,2,FALSE),"_tec.xml")</f>
        <v>1-2-rgi_tec.xml</v>
      </c>
      <c r="AJ199" s="3" t="s">
        <v>16</v>
      </c>
      <c r="AK199" s="15" t="s">
        <v>16</v>
      </c>
      <c r="AL199" s="15" t="s">
        <v>16</v>
      </c>
      <c r="AM199" s="15" t="s">
        <v>16</v>
      </c>
    </row>
    <row r="200" spans="1:39" x14ac:dyDescent="0.3">
      <c r="A200" s="55" t="str">
        <f t="shared" ref="A200:N200" si="306">A199</f>
        <v>cnrm-cm5-aladin63</v>
      </c>
      <c r="B200" s="55" t="str">
        <f t="shared" si="306"/>
        <v>cca</v>
      </c>
      <c r="C200" s="55" t="str">
        <f t="shared" si="306"/>
        <v>8.5</v>
      </c>
      <c r="D200" s="55">
        <f t="shared" si="306"/>
        <v>1895</v>
      </c>
      <c r="E200" s="55">
        <f t="shared" si="306"/>
        <v>14050</v>
      </c>
      <c r="F200" s="55" t="str">
        <f t="shared" si="306"/>
        <v>781_1895</v>
      </c>
      <c r="G200" s="55">
        <f t="shared" si="306"/>
        <v>330562</v>
      </c>
      <c r="H200" s="55" t="str">
        <f t="shared" si="306"/>
        <v>0.1574</v>
      </c>
      <c r="I200" s="55" t="str">
        <f t="shared" si="296"/>
        <v>562_NGC25</v>
      </c>
      <c r="J200" s="55">
        <f t="shared" si="306"/>
        <v>1</v>
      </c>
      <c r="K200" s="55" t="str">
        <f t="shared" si="306"/>
        <v>BT_ci_MF</v>
      </c>
      <c r="L200" s="55">
        <f t="shared" si="306"/>
        <v>2</v>
      </c>
      <c r="M200" s="55" t="str">
        <f t="shared" si="306"/>
        <v>BT</v>
      </c>
      <c r="N200" s="55" t="str">
        <f t="shared" si="306"/>
        <v>NA</v>
      </c>
      <c r="O200" s="55">
        <f t="shared" ref="O200:O225" si="307">IF(Q199="maïs fourrage",O199,O199+1)</f>
        <v>2039</v>
      </c>
      <c r="P200" s="55">
        <f t="shared" si="299"/>
        <v>2039</v>
      </c>
      <c r="Q200" s="59" t="s">
        <v>302</v>
      </c>
      <c r="R200" s="55" t="str">
        <f t="shared" ref="R200:R245" si="308">IF(OR(AND(Q200="ray grass d'Italie",Q199="blé tendre"),AND(Q200="maïs fourrage",Q199="ray grass d'Italie"),AND(Q200="blé tendre",Q199="maïs fourrage")),"ok","pb")</f>
        <v>ok</v>
      </c>
      <c r="S200" s="50" t="str">
        <f t="shared" si="280"/>
        <v>781_1895-562_NGC25-1-2-BT-NA</v>
      </c>
      <c r="T200" s="50" t="str">
        <f>CONCATENATE(F200,"-",I200,"-",J200,"-",L200,"-",M200,"-",N200,"-",P200,"-",VLOOKUP(Q200,Liste_plantes!$A$2:$B$7,2,FALSE))</f>
        <v>781_1895-562_NGC25-1-2-BT-NA-2039-MF</v>
      </c>
      <c r="U200" s="86">
        <f>V199+1</f>
        <v>50838</v>
      </c>
      <c r="V200" s="86" t="str">
        <f t="shared" si="300"/>
        <v>01/10/2039</v>
      </c>
      <c r="W200" s="53" t="str">
        <f>IF(OR(YEAR(U200)=1978,(U200-V199)=1),"OK","!!!")</f>
        <v>OK</v>
      </c>
      <c r="X200" s="28">
        <f>U200-DATE($O200,1,1)+1</f>
        <v>68</v>
      </c>
      <c r="Y200" s="28">
        <f t="shared" ref="Y200" si="309">V200-DATE($O200,1,1)+1</f>
        <v>274</v>
      </c>
      <c r="Z200" s="20" t="str">
        <f>IF(AND(Q199="prairie",Q200="prairie"),"prairie_ini.xml","snu_ini.xml")</f>
        <v>snu_ini.xml</v>
      </c>
      <c r="AA200" s="50" t="str">
        <f t="shared" si="302"/>
        <v>330562_0.1574</v>
      </c>
      <c r="AB200" s="18" t="str">
        <f>AB201</f>
        <v>14050_h2_sta.xml</v>
      </c>
      <c r="AC200" s="18" t="str">
        <f>CONCATENATE($E200,".",YEAR(U200))</f>
        <v>14050.2039</v>
      </c>
      <c r="AD200" s="18" t="str">
        <f t="shared" si="304"/>
        <v>14050.2039</v>
      </c>
      <c r="AE200" s="20">
        <f t="shared" si="305"/>
        <v>1</v>
      </c>
      <c r="AF200" s="15">
        <v>1</v>
      </c>
      <c r="AG200" s="3">
        <v>0</v>
      </c>
      <c r="AH200" s="20" t="str">
        <f>VLOOKUP(Q200,Liste_plantes!$A$2:$C$7,3,FALSE)</f>
        <v>corn_plt.xml</v>
      </c>
      <c r="AI200" s="20" t="str">
        <f>CONCATENATE(J200,"-",L200,"-",VLOOKUP(Q200,Liste_plantes!$A$2:$B$7,2,FALSE),"_tec.xml")</f>
        <v>1-2-MF_tec.xml</v>
      </c>
      <c r="AJ200" s="3" t="s">
        <v>16</v>
      </c>
      <c r="AK200" s="15" t="s">
        <v>16</v>
      </c>
      <c r="AL200" s="15" t="s">
        <v>16</v>
      </c>
      <c r="AM200" s="15" t="s">
        <v>16</v>
      </c>
    </row>
    <row r="201" spans="1:39" x14ac:dyDescent="0.3">
      <c r="A201" s="55" t="str">
        <f t="shared" ref="A201:M201" si="310">A200</f>
        <v>cnrm-cm5-aladin63</v>
      </c>
      <c r="B201" s="55" t="str">
        <f t="shared" si="310"/>
        <v>cca</v>
      </c>
      <c r="C201" s="55" t="str">
        <f t="shared" si="310"/>
        <v>8.5</v>
      </c>
      <c r="D201" s="55">
        <f t="shared" si="310"/>
        <v>1895</v>
      </c>
      <c r="E201" s="55">
        <f t="shared" si="310"/>
        <v>14050</v>
      </c>
      <c r="F201" s="55" t="str">
        <f t="shared" si="310"/>
        <v>781_1895</v>
      </c>
      <c r="G201" s="55">
        <f t="shared" si="310"/>
        <v>330562</v>
      </c>
      <c r="H201" s="55" t="str">
        <f t="shared" si="310"/>
        <v>0.1574</v>
      </c>
      <c r="I201" s="55" t="str">
        <f t="shared" si="296"/>
        <v>562_NGC25</v>
      </c>
      <c r="J201" s="55">
        <f t="shared" si="310"/>
        <v>1</v>
      </c>
      <c r="K201" s="55" t="str">
        <f t="shared" si="310"/>
        <v>BT_ci_MF</v>
      </c>
      <c r="L201" s="55">
        <f t="shared" si="310"/>
        <v>2</v>
      </c>
      <c r="M201" s="55" t="str">
        <f t="shared" si="310"/>
        <v>BT</v>
      </c>
      <c r="N201" s="121" t="s">
        <v>371</v>
      </c>
      <c r="O201" s="55">
        <f t="shared" si="307"/>
        <v>2039</v>
      </c>
      <c r="P201" s="55">
        <f t="shared" si="299"/>
        <v>2040</v>
      </c>
      <c r="Q201" s="55" t="str">
        <f t="shared" ref="Q201:Q245" si="311">Q198</f>
        <v>blé tendre</v>
      </c>
      <c r="R201" s="55" t="str">
        <f t="shared" si="308"/>
        <v>ok</v>
      </c>
      <c r="S201" s="50" t="str">
        <f t="shared" si="280"/>
        <v>781_1895-562_NGC25-1-2-BT-NA</v>
      </c>
      <c r="T201" s="50" t="str">
        <f>CONCATENATE(F201,"-",I201,"-",J201,"-",L201,"-",M201,"-",N201,"-",P201,"-",VLOOKUP(Q201,Liste_plantes!$A$2:$B$7,2,FALSE))</f>
        <v>781_1895-562_NGC25-1-2-BT-NA-2040-BT</v>
      </c>
      <c r="U201" s="86">
        <f>V200+1</f>
        <v>51045</v>
      </c>
      <c r="V201" s="86" t="str">
        <f t="shared" si="300"/>
        <v>15/08/2040</v>
      </c>
      <c r="W201" s="53" t="str">
        <f t="shared" ref="W201:W245" si="312">IF(OR(YEAR(U201)=1978,(U201-V200)=1),"OK","!!!")</f>
        <v>OK</v>
      </c>
      <c r="X201" s="28">
        <f>U201-DATE($O201,1,1)+1</f>
        <v>275</v>
      </c>
      <c r="Y201" s="28">
        <f>V201-DATE($O201,1,1)+1</f>
        <v>593</v>
      </c>
      <c r="Z201" s="20" t="str">
        <f t="shared" ref="Z201:Z245" si="313">IF(AND(Q200="prairie",Q201="prairie"),"prairie_ini.xml","snu_ini.xml")</f>
        <v>snu_ini.xml</v>
      </c>
      <c r="AA201" s="50" t="str">
        <f t="shared" si="302"/>
        <v>330562_0.1574</v>
      </c>
      <c r="AB201" s="59" t="str">
        <f>CONCATENATE($E201,"_",N202,"_sta.xml")</f>
        <v>14050_h2_sta.xml</v>
      </c>
      <c r="AC201" s="18" t="str">
        <f t="shared" ref="AC201:AC245" si="314">CONCATENATE($E201,".",YEAR(U201))</f>
        <v>14050.2039</v>
      </c>
      <c r="AD201" s="18" t="str">
        <f t="shared" si="304"/>
        <v>14050.2040</v>
      </c>
      <c r="AE201" s="20">
        <f t="shared" si="305"/>
        <v>2</v>
      </c>
      <c r="AF201" s="15">
        <v>1</v>
      </c>
      <c r="AG201" s="3">
        <v>0</v>
      </c>
      <c r="AH201" s="20" t="str">
        <f>VLOOKUP(Q201,Liste_plantes!$A$2:$C$7,3,FALSE)</f>
        <v>wheat_plt.xml</v>
      </c>
      <c r="AI201" s="20" t="str">
        <f>CONCATENATE(J201,"-",L201,"-",VLOOKUP(Q201,Liste_plantes!$A$2:$B$7,2,FALSE),"_tec.xml")</f>
        <v>1-2-BT_tec.xml</v>
      </c>
      <c r="AJ201" s="3" t="s">
        <v>16</v>
      </c>
      <c r="AK201" s="15" t="s">
        <v>16</v>
      </c>
      <c r="AL201" s="15" t="s">
        <v>16</v>
      </c>
      <c r="AM201" s="15" t="s">
        <v>16</v>
      </c>
    </row>
    <row r="202" spans="1:39" x14ac:dyDescent="0.3">
      <c r="A202" s="55" t="str">
        <f t="shared" ref="A202:M202" si="315">A201</f>
        <v>cnrm-cm5-aladin63</v>
      </c>
      <c r="B202" s="55" t="str">
        <f t="shared" si="315"/>
        <v>cca</v>
      </c>
      <c r="C202" s="55" t="str">
        <f t="shared" si="315"/>
        <v>8.5</v>
      </c>
      <c r="D202" s="55">
        <f t="shared" si="315"/>
        <v>1895</v>
      </c>
      <c r="E202" s="55">
        <f t="shared" si="315"/>
        <v>14050</v>
      </c>
      <c r="F202" s="55" t="str">
        <f t="shared" si="315"/>
        <v>781_1895</v>
      </c>
      <c r="G202" s="55">
        <f t="shared" si="315"/>
        <v>330562</v>
      </c>
      <c r="H202" s="55" t="str">
        <f t="shared" si="315"/>
        <v>0.1574</v>
      </c>
      <c r="I202" s="55" t="str">
        <f t="shared" si="296"/>
        <v>562_NGC25</v>
      </c>
      <c r="J202" s="55">
        <f t="shared" si="315"/>
        <v>1</v>
      </c>
      <c r="K202" s="55" t="str">
        <f t="shared" si="315"/>
        <v>BT_ci_MF</v>
      </c>
      <c r="L202" s="55">
        <f t="shared" si="315"/>
        <v>2</v>
      </c>
      <c r="M202" s="55" t="str">
        <f t="shared" si="315"/>
        <v>BT</v>
      </c>
      <c r="N202" s="76" t="s">
        <v>366</v>
      </c>
      <c r="O202" s="76">
        <f t="shared" si="307"/>
        <v>2040</v>
      </c>
      <c r="P202" s="55">
        <f t="shared" si="299"/>
        <v>2041</v>
      </c>
      <c r="Q202" s="55" t="str">
        <f t="shared" si="311"/>
        <v>ray grass d'Italie</v>
      </c>
      <c r="R202" s="55" t="str">
        <f t="shared" si="308"/>
        <v>ok</v>
      </c>
      <c r="S202" s="50" t="str">
        <f t="shared" si="280"/>
        <v>781_1895-562_NGC25-1-2-BT-h2</v>
      </c>
      <c r="T202" s="50" t="str">
        <f>CONCATENATE(F202,"-",I202,"-",J202,"-",L202,"-",M202,"-",N202,"-",P202,"-",VLOOKUP(Q202,Liste_plantes!$A$2:$B$7,2,FALSE))</f>
        <v>781_1895-562_NGC25-1-2-BT-h2-2041-rgi</v>
      </c>
      <c r="U202" s="86">
        <f t="shared" ref="U202:U229" si="316">V201+1</f>
        <v>51364</v>
      </c>
      <c r="V202" s="86" t="str">
        <f t="shared" si="300"/>
        <v>08/03/2041</v>
      </c>
      <c r="W202" s="53" t="str">
        <f t="shared" si="312"/>
        <v>OK</v>
      </c>
      <c r="X202" s="28">
        <f t="shared" ref="X202:X206" si="317">U202-DATE($O202,1,1)+1</f>
        <v>229</v>
      </c>
      <c r="Y202" s="28">
        <f t="shared" ref="Y202:Y248" si="318">V202-DATE($O202,1,1)+1</f>
        <v>433</v>
      </c>
      <c r="Z202" s="20" t="str">
        <f t="shared" si="313"/>
        <v>snu_ini.xml</v>
      </c>
      <c r="AA202" s="50" t="str">
        <f t="shared" si="302"/>
        <v>330562_0.1574</v>
      </c>
      <c r="AB202" s="18" t="str">
        <f t="shared" si="297"/>
        <v>14050_h2_sta.xml</v>
      </c>
      <c r="AC202" s="18" t="str">
        <f t="shared" si="314"/>
        <v>14050.2040</v>
      </c>
      <c r="AD202" s="18" t="str">
        <f t="shared" si="304"/>
        <v>14050.2041</v>
      </c>
      <c r="AE202" s="20">
        <f t="shared" si="305"/>
        <v>2</v>
      </c>
      <c r="AF202" s="15">
        <v>1</v>
      </c>
      <c r="AG202" s="3">
        <v>0</v>
      </c>
      <c r="AH202" s="20" t="str">
        <f>VLOOKUP(Q202,Liste_plantes!$A$2:$C$7,3,FALSE)</f>
        <v>ItalianRyegrass_CoverCrop_plt.xml</v>
      </c>
      <c r="AI202" s="20" t="str">
        <f>CONCATENATE(J202,"-",L202,"-",VLOOKUP(Q202,Liste_plantes!$A$2:$B$7,2,FALSE),"_tec.xml")</f>
        <v>1-2-rgi_tec.xml</v>
      </c>
      <c r="AJ202" s="3" t="s">
        <v>16</v>
      </c>
      <c r="AK202" s="15" t="s">
        <v>16</v>
      </c>
      <c r="AL202" s="15" t="s">
        <v>16</v>
      </c>
      <c r="AM202" s="15" t="s">
        <v>16</v>
      </c>
    </row>
    <row r="203" spans="1:39" x14ac:dyDescent="0.3">
      <c r="A203" s="55" t="str">
        <f t="shared" ref="A203:N203" si="319">A202</f>
        <v>cnrm-cm5-aladin63</v>
      </c>
      <c r="B203" s="55" t="str">
        <f t="shared" si="319"/>
        <v>cca</v>
      </c>
      <c r="C203" s="55" t="str">
        <f t="shared" si="319"/>
        <v>8.5</v>
      </c>
      <c r="D203" s="55">
        <f t="shared" si="319"/>
        <v>1895</v>
      </c>
      <c r="E203" s="55">
        <f t="shared" si="319"/>
        <v>14050</v>
      </c>
      <c r="F203" s="55" t="str">
        <f t="shared" si="319"/>
        <v>781_1895</v>
      </c>
      <c r="G203" s="55">
        <f t="shared" si="319"/>
        <v>330562</v>
      </c>
      <c r="H203" s="55" t="str">
        <f t="shared" si="319"/>
        <v>0.1574</v>
      </c>
      <c r="I203" s="55" t="str">
        <f t="shared" si="296"/>
        <v>562_NGC25</v>
      </c>
      <c r="J203" s="55">
        <f t="shared" si="319"/>
        <v>1</v>
      </c>
      <c r="K203" s="55" t="str">
        <f t="shared" si="319"/>
        <v>BT_ci_MF</v>
      </c>
      <c r="L203" s="55">
        <f t="shared" si="319"/>
        <v>2</v>
      </c>
      <c r="M203" s="55" t="str">
        <f t="shared" si="319"/>
        <v>BT</v>
      </c>
      <c r="N203" s="55" t="str">
        <f t="shared" si="319"/>
        <v>h2</v>
      </c>
      <c r="O203" s="55">
        <f t="shared" si="307"/>
        <v>2041</v>
      </c>
      <c r="P203" s="55">
        <f t="shared" si="299"/>
        <v>2041</v>
      </c>
      <c r="Q203" s="55" t="str">
        <f t="shared" si="311"/>
        <v>maïs fourrage</v>
      </c>
      <c r="R203" s="55" t="str">
        <f t="shared" si="308"/>
        <v>ok</v>
      </c>
      <c r="S203" s="50" t="str">
        <f t="shared" si="280"/>
        <v>781_1895-562_NGC25-1-2-BT-h2</v>
      </c>
      <c r="T203" s="50" t="str">
        <f>CONCATENATE(F203,"-",I203,"-",J203,"-",L203,"-",M203,"-",N203,"-",P203,"-",VLOOKUP(Q203,Liste_plantes!$A$2:$B$7,2,FALSE))</f>
        <v>781_1895-562_NGC25-1-2-BT-h2-2041-MF</v>
      </c>
      <c r="U203" s="86">
        <f t="shared" si="316"/>
        <v>51569</v>
      </c>
      <c r="V203" s="86" t="str">
        <f t="shared" si="300"/>
        <v>01/10/2041</v>
      </c>
      <c r="W203" s="53" t="str">
        <f t="shared" si="312"/>
        <v>OK</v>
      </c>
      <c r="X203" s="28">
        <f t="shared" si="317"/>
        <v>68</v>
      </c>
      <c r="Y203" s="28">
        <f t="shared" si="318"/>
        <v>274</v>
      </c>
      <c r="Z203" s="20" t="str">
        <f t="shared" si="313"/>
        <v>snu_ini.xml</v>
      </c>
      <c r="AA203" s="50" t="str">
        <f t="shared" si="302"/>
        <v>330562_0.1574</v>
      </c>
      <c r="AB203" s="18" t="str">
        <f t="shared" si="297"/>
        <v>14050_h2_sta.xml</v>
      </c>
      <c r="AC203" s="18" t="str">
        <f t="shared" si="314"/>
        <v>14050.2041</v>
      </c>
      <c r="AD203" s="18" t="str">
        <f t="shared" si="304"/>
        <v>14050.2041</v>
      </c>
      <c r="AE203" s="20">
        <f t="shared" si="305"/>
        <v>1</v>
      </c>
      <c r="AF203" s="15">
        <v>1</v>
      </c>
      <c r="AG203" s="3">
        <v>0</v>
      </c>
      <c r="AH203" s="20" t="str">
        <f>VLOOKUP(Q203,Liste_plantes!$A$2:$C$7,3,FALSE)</f>
        <v>corn_plt.xml</v>
      </c>
      <c r="AI203" s="20" t="str">
        <f>CONCATENATE(J203,"-",L203,"-",VLOOKUP(Q203,Liste_plantes!$A$2:$B$7,2,FALSE),"_tec.xml")</f>
        <v>1-2-MF_tec.xml</v>
      </c>
      <c r="AJ203" s="3" t="s">
        <v>16</v>
      </c>
      <c r="AK203" s="15" t="s">
        <v>16</v>
      </c>
      <c r="AL203" s="15" t="s">
        <v>16</v>
      </c>
      <c r="AM203" s="15" t="s">
        <v>16</v>
      </c>
    </row>
    <row r="204" spans="1:39" x14ac:dyDescent="0.3">
      <c r="A204" s="55" t="str">
        <f t="shared" ref="A204:G204" si="320">A203</f>
        <v>cnrm-cm5-aladin63</v>
      </c>
      <c r="B204" s="55" t="str">
        <f t="shared" si="320"/>
        <v>cca</v>
      </c>
      <c r="C204" s="55" t="str">
        <f t="shared" si="320"/>
        <v>8.5</v>
      </c>
      <c r="D204" s="55">
        <f t="shared" si="320"/>
        <v>1895</v>
      </c>
      <c r="E204" s="55">
        <f t="shared" si="320"/>
        <v>14050</v>
      </c>
      <c r="F204" s="55" t="str">
        <f t="shared" si="320"/>
        <v>781_1895</v>
      </c>
      <c r="G204" s="55">
        <f t="shared" si="320"/>
        <v>330562</v>
      </c>
      <c r="H204" s="55" t="str">
        <f>H203</f>
        <v>0.1574</v>
      </c>
      <c r="I204" s="55" t="str">
        <f t="shared" si="296"/>
        <v>562_NGC25</v>
      </c>
      <c r="J204" s="55">
        <f t="shared" ref="J204" si="321">J203</f>
        <v>1</v>
      </c>
      <c r="K204" s="55" t="str">
        <f t="shared" ref="K204:N204" si="322">K203</f>
        <v>BT_ci_MF</v>
      </c>
      <c r="L204" s="55">
        <f t="shared" si="322"/>
        <v>2</v>
      </c>
      <c r="M204" s="55" t="str">
        <f t="shared" si="322"/>
        <v>BT</v>
      </c>
      <c r="N204" s="55" t="str">
        <f t="shared" si="322"/>
        <v>h2</v>
      </c>
      <c r="O204" s="55">
        <f t="shared" si="307"/>
        <v>2041</v>
      </c>
      <c r="P204" s="55">
        <f t="shared" si="299"/>
        <v>2042</v>
      </c>
      <c r="Q204" s="55" t="str">
        <f t="shared" si="311"/>
        <v>blé tendre</v>
      </c>
      <c r="R204" s="55" t="str">
        <f t="shared" si="308"/>
        <v>ok</v>
      </c>
      <c r="S204" s="50" t="str">
        <f t="shared" si="280"/>
        <v>781_1895-562_NGC25-1-2-BT-h2</v>
      </c>
      <c r="T204" s="50" t="str">
        <f>CONCATENATE(F204,"-",I204,"-",J204,"-",L204,"-",M204,"-",N204,"-",P204,"-",VLOOKUP(Q204,Liste_plantes!$A$2:$B$7,2,FALSE))</f>
        <v>781_1895-562_NGC25-1-2-BT-h2-2042-BT</v>
      </c>
      <c r="U204" s="86">
        <f t="shared" si="316"/>
        <v>51776</v>
      </c>
      <c r="V204" s="86" t="str">
        <f t="shared" si="300"/>
        <v>15/08/2042</v>
      </c>
      <c r="W204" s="53" t="str">
        <f t="shared" si="312"/>
        <v>OK</v>
      </c>
      <c r="X204" s="28">
        <f t="shared" si="317"/>
        <v>275</v>
      </c>
      <c r="Y204" s="28">
        <f t="shared" si="318"/>
        <v>592</v>
      </c>
      <c r="Z204" s="20" t="str">
        <f t="shared" si="313"/>
        <v>snu_ini.xml</v>
      </c>
      <c r="AA204" s="50" t="str">
        <f t="shared" si="302"/>
        <v>330562_0.1574</v>
      </c>
      <c r="AB204" s="18" t="str">
        <f t="shared" si="297"/>
        <v>14050_h2_sta.xml</v>
      </c>
      <c r="AC204" s="18" t="str">
        <f t="shared" si="314"/>
        <v>14050.2041</v>
      </c>
      <c r="AD204" s="18" t="str">
        <f t="shared" si="304"/>
        <v>14050.2042</v>
      </c>
      <c r="AE204" s="20">
        <f t="shared" si="305"/>
        <v>2</v>
      </c>
      <c r="AF204" s="15">
        <v>1</v>
      </c>
      <c r="AG204" s="3">
        <v>0</v>
      </c>
      <c r="AH204" s="20" t="str">
        <f>VLOOKUP(Q204,Liste_plantes!$A$2:$C$7,3,FALSE)</f>
        <v>wheat_plt.xml</v>
      </c>
      <c r="AI204" s="20" t="str">
        <f>CONCATENATE(J204,"-",L204,"-",VLOOKUP(Q204,Liste_plantes!$A$2:$B$7,2,FALSE),"_tec.xml")</f>
        <v>1-2-BT_tec.xml</v>
      </c>
      <c r="AJ204" s="3" t="s">
        <v>16</v>
      </c>
      <c r="AK204" s="15" t="s">
        <v>16</v>
      </c>
      <c r="AL204" s="15" t="s">
        <v>16</v>
      </c>
      <c r="AM204" s="15" t="s">
        <v>16</v>
      </c>
    </row>
    <row r="205" spans="1:39" x14ac:dyDescent="0.3">
      <c r="A205" s="55" t="str">
        <f t="shared" ref="A205:N205" si="323">A204</f>
        <v>cnrm-cm5-aladin63</v>
      </c>
      <c r="B205" s="55" t="str">
        <f t="shared" si="323"/>
        <v>cca</v>
      </c>
      <c r="C205" s="55" t="str">
        <f t="shared" si="323"/>
        <v>8.5</v>
      </c>
      <c r="D205" s="55">
        <f t="shared" si="323"/>
        <v>1895</v>
      </c>
      <c r="E205" s="55">
        <f t="shared" si="323"/>
        <v>14050</v>
      </c>
      <c r="F205" s="55" t="str">
        <f t="shared" si="323"/>
        <v>781_1895</v>
      </c>
      <c r="G205" s="55">
        <f t="shared" si="323"/>
        <v>330562</v>
      </c>
      <c r="H205" s="55" t="str">
        <f t="shared" si="323"/>
        <v>0.1574</v>
      </c>
      <c r="I205" s="55" t="str">
        <f t="shared" si="296"/>
        <v>562_NGC25</v>
      </c>
      <c r="J205" s="55">
        <f t="shared" si="323"/>
        <v>1</v>
      </c>
      <c r="K205" s="55" t="str">
        <f t="shared" si="323"/>
        <v>BT_ci_MF</v>
      </c>
      <c r="L205" s="55">
        <f t="shared" si="323"/>
        <v>2</v>
      </c>
      <c r="M205" s="55" t="str">
        <f t="shared" si="323"/>
        <v>BT</v>
      </c>
      <c r="N205" s="55" t="str">
        <f t="shared" si="323"/>
        <v>h2</v>
      </c>
      <c r="O205" s="55">
        <f t="shared" si="307"/>
        <v>2042</v>
      </c>
      <c r="P205" s="55">
        <f t="shared" si="299"/>
        <v>2043</v>
      </c>
      <c r="Q205" s="55" t="str">
        <f t="shared" si="311"/>
        <v>ray grass d'Italie</v>
      </c>
      <c r="R205" s="55" t="str">
        <f t="shared" si="308"/>
        <v>ok</v>
      </c>
      <c r="S205" s="50" t="str">
        <f t="shared" si="280"/>
        <v>781_1895-562_NGC25-1-2-BT-h2</v>
      </c>
      <c r="T205" s="50" t="str">
        <f>CONCATENATE(F205,"-",I205,"-",J205,"-",L205,"-",M205,"-",N205,"-",P205,"-",VLOOKUP(Q205,Liste_plantes!$A$2:$B$7,2,FALSE))</f>
        <v>781_1895-562_NGC25-1-2-BT-h2-2043-rgi</v>
      </c>
      <c r="U205" s="86">
        <f t="shared" si="316"/>
        <v>52094</v>
      </c>
      <c r="V205" s="86" t="str">
        <f t="shared" si="300"/>
        <v>08/03/2043</v>
      </c>
      <c r="W205" s="53" t="str">
        <f t="shared" si="312"/>
        <v>OK</v>
      </c>
      <c r="X205" s="28">
        <f t="shared" si="317"/>
        <v>228</v>
      </c>
      <c r="Y205" s="28">
        <f t="shared" si="318"/>
        <v>432</v>
      </c>
      <c r="Z205" s="20" t="str">
        <f t="shared" si="313"/>
        <v>snu_ini.xml</v>
      </c>
      <c r="AA205" s="50" t="str">
        <f t="shared" si="302"/>
        <v>330562_0.1574</v>
      </c>
      <c r="AB205" s="18" t="str">
        <f t="shared" si="297"/>
        <v>14050_h2_sta.xml</v>
      </c>
      <c r="AC205" s="18" t="str">
        <f t="shared" si="314"/>
        <v>14050.2042</v>
      </c>
      <c r="AD205" s="18" t="str">
        <f t="shared" si="304"/>
        <v>14050.2043</v>
      </c>
      <c r="AE205" s="20">
        <f t="shared" si="305"/>
        <v>2</v>
      </c>
      <c r="AF205" s="15">
        <v>1</v>
      </c>
      <c r="AG205" s="3">
        <v>0</v>
      </c>
      <c r="AH205" s="20" t="str">
        <f>VLOOKUP(Q205,Liste_plantes!$A$2:$C$7,3,FALSE)</f>
        <v>ItalianRyegrass_CoverCrop_plt.xml</v>
      </c>
      <c r="AI205" s="20" t="str">
        <f>CONCATENATE(J205,"-",L205,"-",VLOOKUP(Q205,Liste_plantes!$A$2:$B$7,2,FALSE),"_tec.xml")</f>
        <v>1-2-rgi_tec.xml</v>
      </c>
      <c r="AJ205" s="3" t="s">
        <v>16</v>
      </c>
      <c r="AK205" s="15" t="s">
        <v>16</v>
      </c>
      <c r="AL205" s="15" t="s">
        <v>16</v>
      </c>
      <c r="AM205" s="15" t="s">
        <v>16</v>
      </c>
    </row>
    <row r="206" spans="1:39" x14ac:dyDescent="0.3">
      <c r="A206" s="55" t="str">
        <f t="shared" ref="A206:N206" si="324">A205</f>
        <v>cnrm-cm5-aladin63</v>
      </c>
      <c r="B206" s="55" t="str">
        <f t="shared" si="324"/>
        <v>cca</v>
      </c>
      <c r="C206" s="55" t="str">
        <f t="shared" si="324"/>
        <v>8.5</v>
      </c>
      <c r="D206" s="55">
        <f t="shared" si="324"/>
        <v>1895</v>
      </c>
      <c r="E206" s="55">
        <f t="shared" si="324"/>
        <v>14050</v>
      </c>
      <c r="F206" s="55" t="str">
        <f t="shared" si="324"/>
        <v>781_1895</v>
      </c>
      <c r="G206" s="55">
        <f t="shared" si="324"/>
        <v>330562</v>
      </c>
      <c r="H206" s="55" t="str">
        <f t="shared" si="324"/>
        <v>0.1574</v>
      </c>
      <c r="I206" s="55" t="str">
        <f t="shared" si="296"/>
        <v>562_NGC25</v>
      </c>
      <c r="J206" s="55">
        <f t="shared" si="324"/>
        <v>1</v>
      </c>
      <c r="K206" s="55" t="str">
        <f t="shared" si="324"/>
        <v>BT_ci_MF</v>
      </c>
      <c r="L206" s="55">
        <f t="shared" si="324"/>
        <v>2</v>
      </c>
      <c r="M206" s="55" t="str">
        <f t="shared" si="324"/>
        <v>BT</v>
      </c>
      <c r="N206" s="55" t="str">
        <f t="shared" si="324"/>
        <v>h2</v>
      </c>
      <c r="O206" s="55">
        <f t="shared" si="307"/>
        <v>2043</v>
      </c>
      <c r="P206" s="55">
        <f t="shared" si="299"/>
        <v>2043</v>
      </c>
      <c r="Q206" s="55" t="str">
        <f t="shared" si="311"/>
        <v>maïs fourrage</v>
      </c>
      <c r="R206" s="55" t="str">
        <f t="shared" si="308"/>
        <v>ok</v>
      </c>
      <c r="S206" s="50" t="str">
        <f t="shared" si="280"/>
        <v>781_1895-562_NGC25-1-2-BT-h2</v>
      </c>
      <c r="T206" s="50" t="str">
        <f>CONCATENATE(F206,"-",I206,"-",J206,"-",L206,"-",M206,"-",N206,"-",P206,"-",VLOOKUP(Q206,Liste_plantes!$A$2:$B$7,2,FALSE))</f>
        <v>781_1895-562_NGC25-1-2-BT-h2-2043-MF</v>
      </c>
      <c r="U206" s="86">
        <f t="shared" si="316"/>
        <v>52299</v>
      </c>
      <c r="V206" s="86" t="str">
        <f t="shared" si="300"/>
        <v>01/10/2043</v>
      </c>
      <c r="W206" s="53" t="str">
        <f t="shared" si="312"/>
        <v>OK</v>
      </c>
      <c r="X206" s="28">
        <f t="shared" si="317"/>
        <v>68</v>
      </c>
      <c r="Y206" s="28">
        <f t="shared" si="318"/>
        <v>274</v>
      </c>
      <c r="Z206" s="20" t="str">
        <f t="shared" si="313"/>
        <v>snu_ini.xml</v>
      </c>
      <c r="AA206" s="50" t="str">
        <f t="shared" si="302"/>
        <v>330562_0.1574</v>
      </c>
      <c r="AB206" s="18" t="str">
        <f t="shared" ref="AB206:AB261" si="325">CONCATENATE($E206,"_",N206,"_sta.xml")</f>
        <v>14050_h2_sta.xml</v>
      </c>
      <c r="AC206" s="18" t="str">
        <f t="shared" si="314"/>
        <v>14050.2043</v>
      </c>
      <c r="AD206" s="18" t="str">
        <f t="shared" si="304"/>
        <v>14050.2043</v>
      </c>
      <c r="AE206" s="20">
        <f t="shared" si="305"/>
        <v>1</v>
      </c>
      <c r="AF206" s="15">
        <v>1</v>
      </c>
      <c r="AG206" s="3">
        <v>0</v>
      </c>
      <c r="AH206" s="20" t="str">
        <f>VLOOKUP(Q206,Liste_plantes!$A$2:$C$7,3,FALSE)</f>
        <v>corn_plt.xml</v>
      </c>
      <c r="AI206" s="20" t="str">
        <f>CONCATENATE(J206,"-",L206,"-",VLOOKUP(Q206,Liste_plantes!$A$2:$B$7,2,FALSE),"_tec.xml")</f>
        <v>1-2-MF_tec.xml</v>
      </c>
      <c r="AJ206" s="3" t="s">
        <v>16</v>
      </c>
      <c r="AK206" s="15" t="s">
        <v>16</v>
      </c>
      <c r="AL206" s="15" t="s">
        <v>16</v>
      </c>
      <c r="AM206" s="15" t="s">
        <v>16</v>
      </c>
    </row>
    <row r="207" spans="1:39" x14ac:dyDescent="0.3">
      <c r="A207" s="55" t="str">
        <f t="shared" ref="A207:N207" si="326">A206</f>
        <v>cnrm-cm5-aladin63</v>
      </c>
      <c r="B207" s="55" t="str">
        <f t="shared" si="326"/>
        <v>cca</v>
      </c>
      <c r="C207" s="55" t="str">
        <f t="shared" si="326"/>
        <v>8.5</v>
      </c>
      <c r="D207" s="55">
        <f t="shared" si="326"/>
        <v>1895</v>
      </c>
      <c r="E207" s="55">
        <f t="shared" si="326"/>
        <v>14050</v>
      </c>
      <c r="F207" s="55" t="str">
        <f t="shared" si="326"/>
        <v>781_1895</v>
      </c>
      <c r="G207" s="55">
        <f t="shared" si="326"/>
        <v>330562</v>
      </c>
      <c r="H207" s="55" t="str">
        <f t="shared" si="326"/>
        <v>0.1574</v>
      </c>
      <c r="I207" s="55" t="str">
        <f t="shared" si="296"/>
        <v>562_NGC25</v>
      </c>
      <c r="J207" s="55">
        <f t="shared" si="326"/>
        <v>1</v>
      </c>
      <c r="K207" s="55" t="str">
        <f t="shared" si="326"/>
        <v>BT_ci_MF</v>
      </c>
      <c r="L207" s="55">
        <f t="shared" si="326"/>
        <v>2</v>
      </c>
      <c r="M207" s="55" t="str">
        <f t="shared" si="326"/>
        <v>BT</v>
      </c>
      <c r="N207" s="55" t="str">
        <f t="shared" si="326"/>
        <v>h2</v>
      </c>
      <c r="O207" s="55">
        <f t="shared" si="307"/>
        <v>2043</v>
      </c>
      <c r="P207" s="55">
        <f t="shared" si="299"/>
        <v>2044</v>
      </c>
      <c r="Q207" s="55" t="str">
        <f t="shared" si="311"/>
        <v>blé tendre</v>
      </c>
      <c r="R207" s="55" t="str">
        <f t="shared" si="308"/>
        <v>ok</v>
      </c>
      <c r="S207" s="50" t="str">
        <f t="shared" si="280"/>
        <v>781_1895-562_NGC25-1-2-BT-h2</v>
      </c>
      <c r="T207" s="50" t="str">
        <f>CONCATENATE(F207,"-",I207,"-",J207,"-",L207,"-",M207,"-",N207,"-",P207,"-",VLOOKUP(Q207,Liste_plantes!$A$2:$B$7,2,FALSE))</f>
        <v>781_1895-562_NGC25-1-2-BT-h2-2044-BT</v>
      </c>
      <c r="U207" s="86">
        <f t="shared" si="316"/>
        <v>52506</v>
      </c>
      <c r="V207" s="86" t="str">
        <f t="shared" si="300"/>
        <v>15/08/2044</v>
      </c>
      <c r="W207" s="53" t="str">
        <f t="shared" si="312"/>
        <v>OK</v>
      </c>
      <c r="X207" s="28">
        <f>U207-DATE($O207,1,1)+1</f>
        <v>275</v>
      </c>
      <c r="Y207" s="28">
        <f t="shared" si="318"/>
        <v>593</v>
      </c>
      <c r="Z207" s="20" t="str">
        <f t="shared" si="313"/>
        <v>snu_ini.xml</v>
      </c>
      <c r="AA207" s="50" t="str">
        <f t="shared" si="302"/>
        <v>330562_0.1574</v>
      </c>
      <c r="AB207" s="18" t="str">
        <f t="shared" si="325"/>
        <v>14050_h2_sta.xml</v>
      </c>
      <c r="AC207" s="18" t="str">
        <f t="shared" si="314"/>
        <v>14050.2043</v>
      </c>
      <c r="AD207" s="18" t="str">
        <f t="shared" si="304"/>
        <v>14050.2044</v>
      </c>
      <c r="AE207" s="20">
        <f t="shared" si="305"/>
        <v>2</v>
      </c>
      <c r="AF207" s="15">
        <v>1</v>
      </c>
      <c r="AG207" s="3">
        <v>0</v>
      </c>
      <c r="AH207" s="20" t="str">
        <f>VLOOKUP(Q207,Liste_plantes!$A$2:$C$7,3,FALSE)</f>
        <v>wheat_plt.xml</v>
      </c>
      <c r="AI207" s="20" t="str">
        <f>CONCATENATE(J207,"-",L207,"-",VLOOKUP(Q207,Liste_plantes!$A$2:$B$7,2,FALSE),"_tec.xml")</f>
        <v>1-2-BT_tec.xml</v>
      </c>
      <c r="AJ207" s="3" t="s">
        <v>16</v>
      </c>
      <c r="AK207" s="15" t="s">
        <v>16</v>
      </c>
      <c r="AL207" s="15" t="s">
        <v>16</v>
      </c>
      <c r="AM207" s="15" t="s">
        <v>16</v>
      </c>
    </row>
    <row r="208" spans="1:39" x14ac:dyDescent="0.3">
      <c r="A208" s="55" t="str">
        <f t="shared" ref="A208:N208" si="327">A207</f>
        <v>cnrm-cm5-aladin63</v>
      </c>
      <c r="B208" s="55" t="str">
        <f t="shared" si="327"/>
        <v>cca</v>
      </c>
      <c r="C208" s="55" t="str">
        <f t="shared" si="327"/>
        <v>8.5</v>
      </c>
      <c r="D208" s="55">
        <f t="shared" si="327"/>
        <v>1895</v>
      </c>
      <c r="E208" s="55">
        <f t="shared" si="327"/>
        <v>14050</v>
      </c>
      <c r="F208" s="55" t="str">
        <f t="shared" si="327"/>
        <v>781_1895</v>
      </c>
      <c r="G208" s="55">
        <f t="shared" si="327"/>
        <v>330562</v>
      </c>
      <c r="H208" s="55" t="str">
        <f t="shared" si="327"/>
        <v>0.1574</v>
      </c>
      <c r="I208" s="55" t="str">
        <f t="shared" si="296"/>
        <v>562_NGC25</v>
      </c>
      <c r="J208" s="55">
        <f t="shared" si="327"/>
        <v>1</v>
      </c>
      <c r="K208" s="55" t="str">
        <f t="shared" si="327"/>
        <v>BT_ci_MF</v>
      </c>
      <c r="L208" s="55">
        <f t="shared" si="327"/>
        <v>2</v>
      </c>
      <c r="M208" s="55" t="str">
        <f t="shared" si="327"/>
        <v>BT</v>
      </c>
      <c r="N208" s="55" t="str">
        <f t="shared" si="327"/>
        <v>h2</v>
      </c>
      <c r="O208" s="55">
        <f t="shared" si="307"/>
        <v>2044</v>
      </c>
      <c r="P208" s="55">
        <f t="shared" si="299"/>
        <v>2045</v>
      </c>
      <c r="Q208" s="55" t="str">
        <f t="shared" si="311"/>
        <v>ray grass d'Italie</v>
      </c>
      <c r="R208" s="55" t="str">
        <f t="shared" si="308"/>
        <v>ok</v>
      </c>
      <c r="S208" s="50" t="str">
        <f t="shared" si="280"/>
        <v>781_1895-562_NGC25-1-2-BT-h2</v>
      </c>
      <c r="T208" s="50" t="str">
        <f>CONCATENATE(F208,"-",I208,"-",J208,"-",L208,"-",M208,"-",N208,"-",P208,"-",VLOOKUP(Q208,Liste_plantes!$A$2:$B$7,2,FALSE))</f>
        <v>781_1895-562_NGC25-1-2-BT-h2-2045-rgi</v>
      </c>
      <c r="U208" s="86">
        <f t="shared" si="316"/>
        <v>52825</v>
      </c>
      <c r="V208" s="86" t="str">
        <f t="shared" si="300"/>
        <v>08/03/2045</v>
      </c>
      <c r="W208" s="53" t="str">
        <f t="shared" si="312"/>
        <v>OK</v>
      </c>
      <c r="X208" s="28">
        <f t="shared" ref="X208:X232" si="328">U208-DATE($O208,1,1)+1</f>
        <v>229</v>
      </c>
      <c r="Y208" s="28">
        <f t="shared" si="318"/>
        <v>433</v>
      </c>
      <c r="Z208" s="20" t="str">
        <f t="shared" si="313"/>
        <v>snu_ini.xml</v>
      </c>
      <c r="AA208" s="50" t="str">
        <f t="shared" si="302"/>
        <v>330562_0.1574</v>
      </c>
      <c r="AB208" s="18" t="str">
        <f t="shared" si="325"/>
        <v>14050_h2_sta.xml</v>
      </c>
      <c r="AC208" s="18" t="str">
        <f t="shared" si="314"/>
        <v>14050.2044</v>
      </c>
      <c r="AD208" s="18" t="str">
        <f t="shared" si="304"/>
        <v>14050.2045</v>
      </c>
      <c r="AE208" s="20">
        <f t="shared" si="305"/>
        <v>2</v>
      </c>
      <c r="AF208" s="15">
        <v>1</v>
      </c>
      <c r="AG208" s="3">
        <v>0</v>
      </c>
      <c r="AH208" s="20" t="str">
        <f>VLOOKUP(Q208,Liste_plantes!$A$2:$C$7,3,FALSE)</f>
        <v>ItalianRyegrass_CoverCrop_plt.xml</v>
      </c>
      <c r="AI208" s="20" t="str">
        <f>CONCATENATE(J208,"-",L208,"-",VLOOKUP(Q208,Liste_plantes!$A$2:$B$7,2,FALSE),"_tec.xml")</f>
        <v>1-2-rgi_tec.xml</v>
      </c>
      <c r="AJ208" s="3" t="s">
        <v>16</v>
      </c>
      <c r="AK208" s="15" t="s">
        <v>16</v>
      </c>
      <c r="AL208" s="15" t="s">
        <v>16</v>
      </c>
      <c r="AM208" s="15" t="s">
        <v>16</v>
      </c>
    </row>
    <row r="209" spans="1:39" x14ac:dyDescent="0.3">
      <c r="A209" s="55" t="str">
        <f t="shared" ref="A209:N209" si="329">A208</f>
        <v>cnrm-cm5-aladin63</v>
      </c>
      <c r="B209" s="55" t="str">
        <f t="shared" si="329"/>
        <v>cca</v>
      </c>
      <c r="C209" s="55" t="str">
        <f t="shared" si="329"/>
        <v>8.5</v>
      </c>
      <c r="D209" s="55">
        <f t="shared" si="329"/>
        <v>1895</v>
      </c>
      <c r="E209" s="55">
        <f t="shared" si="329"/>
        <v>14050</v>
      </c>
      <c r="F209" s="55" t="str">
        <f t="shared" si="329"/>
        <v>781_1895</v>
      </c>
      <c r="G209" s="55">
        <f t="shared" si="329"/>
        <v>330562</v>
      </c>
      <c r="H209" s="55" t="str">
        <f t="shared" si="329"/>
        <v>0.1574</v>
      </c>
      <c r="I209" s="55" t="str">
        <f t="shared" si="296"/>
        <v>562_NGC25</v>
      </c>
      <c r="J209" s="55">
        <f t="shared" si="329"/>
        <v>1</v>
      </c>
      <c r="K209" s="55" t="str">
        <f t="shared" si="329"/>
        <v>BT_ci_MF</v>
      </c>
      <c r="L209" s="55">
        <f t="shared" si="329"/>
        <v>2</v>
      </c>
      <c r="M209" s="55" t="str">
        <f t="shared" si="329"/>
        <v>BT</v>
      </c>
      <c r="N209" s="55" t="str">
        <f t="shared" si="329"/>
        <v>h2</v>
      </c>
      <c r="O209" s="55">
        <f t="shared" si="307"/>
        <v>2045</v>
      </c>
      <c r="P209" s="55">
        <f t="shared" si="299"/>
        <v>2045</v>
      </c>
      <c r="Q209" s="55" t="str">
        <f t="shared" si="311"/>
        <v>maïs fourrage</v>
      </c>
      <c r="R209" s="55" t="str">
        <f t="shared" si="308"/>
        <v>ok</v>
      </c>
      <c r="S209" s="50" t="str">
        <f t="shared" si="280"/>
        <v>781_1895-562_NGC25-1-2-BT-h2</v>
      </c>
      <c r="T209" s="50" t="str">
        <f>CONCATENATE(F209,"-",I209,"-",J209,"-",L209,"-",M209,"-",N209,"-",P209,"-",VLOOKUP(Q209,Liste_plantes!$A$2:$B$7,2,FALSE))</f>
        <v>781_1895-562_NGC25-1-2-BT-h2-2045-MF</v>
      </c>
      <c r="U209" s="86">
        <f t="shared" si="316"/>
        <v>53030</v>
      </c>
      <c r="V209" s="86" t="str">
        <f t="shared" si="300"/>
        <v>01/10/2045</v>
      </c>
      <c r="W209" s="53" t="str">
        <f t="shared" si="312"/>
        <v>OK</v>
      </c>
      <c r="X209" s="28">
        <f t="shared" si="328"/>
        <v>68</v>
      </c>
      <c r="Y209" s="28">
        <f t="shared" si="318"/>
        <v>274</v>
      </c>
      <c r="Z209" s="20" t="str">
        <f t="shared" si="313"/>
        <v>snu_ini.xml</v>
      </c>
      <c r="AA209" s="50" t="str">
        <f t="shared" si="302"/>
        <v>330562_0.1574</v>
      </c>
      <c r="AB209" s="18" t="str">
        <f t="shared" si="325"/>
        <v>14050_h2_sta.xml</v>
      </c>
      <c r="AC209" s="18" t="str">
        <f t="shared" si="314"/>
        <v>14050.2045</v>
      </c>
      <c r="AD209" s="18" t="str">
        <f t="shared" si="304"/>
        <v>14050.2045</v>
      </c>
      <c r="AE209" s="20">
        <f t="shared" si="305"/>
        <v>1</v>
      </c>
      <c r="AF209" s="15">
        <v>1</v>
      </c>
      <c r="AG209" s="3">
        <v>0</v>
      </c>
      <c r="AH209" s="20" t="str">
        <f>VLOOKUP(Q209,Liste_plantes!$A$2:$C$7,3,FALSE)</f>
        <v>corn_plt.xml</v>
      </c>
      <c r="AI209" s="20" t="str">
        <f>CONCATENATE(J209,"-",L209,"-",VLOOKUP(Q209,Liste_plantes!$A$2:$B$7,2,FALSE),"_tec.xml")</f>
        <v>1-2-MF_tec.xml</v>
      </c>
      <c r="AJ209" s="3" t="s">
        <v>16</v>
      </c>
      <c r="AK209" s="15" t="s">
        <v>16</v>
      </c>
      <c r="AL209" s="15" t="s">
        <v>16</v>
      </c>
      <c r="AM209" s="15" t="s">
        <v>16</v>
      </c>
    </row>
    <row r="210" spans="1:39" x14ac:dyDescent="0.3">
      <c r="A210" s="55" t="str">
        <f t="shared" ref="A210:N210" si="330">A209</f>
        <v>cnrm-cm5-aladin63</v>
      </c>
      <c r="B210" s="55" t="str">
        <f t="shared" si="330"/>
        <v>cca</v>
      </c>
      <c r="C210" s="55" t="str">
        <f t="shared" si="330"/>
        <v>8.5</v>
      </c>
      <c r="D210" s="55">
        <f t="shared" si="330"/>
        <v>1895</v>
      </c>
      <c r="E210" s="55">
        <f t="shared" si="330"/>
        <v>14050</v>
      </c>
      <c r="F210" s="55" t="str">
        <f t="shared" si="330"/>
        <v>781_1895</v>
      </c>
      <c r="G210" s="55">
        <f t="shared" si="330"/>
        <v>330562</v>
      </c>
      <c r="H210" s="55" t="str">
        <f t="shared" si="330"/>
        <v>0.1574</v>
      </c>
      <c r="I210" s="55" t="str">
        <f t="shared" si="296"/>
        <v>562_NGC25</v>
      </c>
      <c r="J210" s="55">
        <f t="shared" si="330"/>
        <v>1</v>
      </c>
      <c r="K210" s="55" t="str">
        <f t="shared" si="330"/>
        <v>BT_ci_MF</v>
      </c>
      <c r="L210" s="55">
        <f t="shared" si="330"/>
        <v>2</v>
      </c>
      <c r="M210" s="55" t="str">
        <f t="shared" si="330"/>
        <v>BT</v>
      </c>
      <c r="N210" s="55" t="str">
        <f t="shared" si="330"/>
        <v>h2</v>
      </c>
      <c r="O210" s="55">
        <f t="shared" si="307"/>
        <v>2045</v>
      </c>
      <c r="P210" s="55">
        <f t="shared" si="299"/>
        <v>2046</v>
      </c>
      <c r="Q210" s="55" t="str">
        <f t="shared" si="311"/>
        <v>blé tendre</v>
      </c>
      <c r="R210" s="55" t="str">
        <f t="shared" si="308"/>
        <v>ok</v>
      </c>
      <c r="S210" s="50" t="str">
        <f t="shared" si="280"/>
        <v>781_1895-562_NGC25-1-2-BT-h2</v>
      </c>
      <c r="T210" s="50" t="str">
        <f>CONCATENATE(F210,"-",I210,"-",J210,"-",L210,"-",M210,"-",N210,"-",P210,"-",VLOOKUP(Q210,Liste_plantes!$A$2:$B$7,2,FALSE))</f>
        <v>781_1895-562_NGC25-1-2-BT-h2-2046-BT</v>
      </c>
      <c r="U210" s="86">
        <f t="shared" si="316"/>
        <v>53237</v>
      </c>
      <c r="V210" s="86" t="str">
        <f t="shared" si="300"/>
        <v>15/08/2046</v>
      </c>
      <c r="W210" s="53" t="str">
        <f t="shared" si="312"/>
        <v>OK</v>
      </c>
      <c r="X210" s="28">
        <f t="shared" si="328"/>
        <v>275</v>
      </c>
      <c r="Y210" s="28">
        <f t="shared" si="318"/>
        <v>592</v>
      </c>
      <c r="Z210" s="20" t="str">
        <f t="shared" si="313"/>
        <v>snu_ini.xml</v>
      </c>
      <c r="AA210" s="50" t="str">
        <f t="shared" si="302"/>
        <v>330562_0.1574</v>
      </c>
      <c r="AB210" s="18" t="str">
        <f t="shared" si="325"/>
        <v>14050_h2_sta.xml</v>
      </c>
      <c r="AC210" s="18" t="str">
        <f t="shared" si="314"/>
        <v>14050.2045</v>
      </c>
      <c r="AD210" s="18" t="str">
        <f t="shared" si="304"/>
        <v>14050.2046</v>
      </c>
      <c r="AE210" s="20">
        <f t="shared" si="305"/>
        <v>2</v>
      </c>
      <c r="AF210" s="15">
        <v>1</v>
      </c>
      <c r="AG210" s="3">
        <v>0</v>
      </c>
      <c r="AH210" s="20" t="str">
        <f>VLOOKUP(Q210,Liste_plantes!$A$2:$C$7,3,FALSE)</f>
        <v>wheat_plt.xml</v>
      </c>
      <c r="AI210" s="20" t="str">
        <f>CONCATENATE(J210,"-",L210,"-",VLOOKUP(Q210,Liste_plantes!$A$2:$B$7,2,FALSE),"_tec.xml")</f>
        <v>1-2-BT_tec.xml</v>
      </c>
      <c r="AJ210" s="3" t="s">
        <v>16</v>
      </c>
      <c r="AK210" s="15" t="s">
        <v>16</v>
      </c>
      <c r="AL210" s="15" t="s">
        <v>16</v>
      </c>
      <c r="AM210" s="15" t="s">
        <v>16</v>
      </c>
    </row>
    <row r="211" spans="1:39" x14ac:dyDescent="0.3">
      <c r="A211" s="55" t="str">
        <f t="shared" ref="A211:N211" si="331">A210</f>
        <v>cnrm-cm5-aladin63</v>
      </c>
      <c r="B211" s="55" t="str">
        <f t="shared" si="331"/>
        <v>cca</v>
      </c>
      <c r="C211" s="55" t="str">
        <f t="shared" si="331"/>
        <v>8.5</v>
      </c>
      <c r="D211" s="55">
        <f t="shared" si="331"/>
        <v>1895</v>
      </c>
      <c r="E211" s="55">
        <f t="shared" si="331"/>
        <v>14050</v>
      </c>
      <c r="F211" s="55" t="str">
        <f t="shared" si="331"/>
        <v>781_1895</v>
      </c>
      <c r="G211" s="55">
        <f t="shared" si="331"/>
        <v>330562</v>
      </c>
      <c r="H211" s="55" t="str">
        <f t="shared" si="331"/>
        <v>0.1574</v>
      </c>
      <c r="I211" s="55" t="str">
        <f t="shared" si="296"/>
        <v>562_NGC25</v>
      </c>
      <c r="J211" s="55">
        <f t="shared" si="331"/>
        <v>1</v>
      </c>
      <c r="K211" s="55" t="str">
        <f t="shared" si="331"/>
        <v>BT_ci_MF</v>
      </c>
      <c r="L211" s="55">
        <f t="shared" si="331"/>
        <v>2</v>
      </c>
      <c r="M211" s="55" t="str">
        <f t="shared" si="331"/>
        <v>BT</v>
      </c>
      <c r="N211" s="55" t="str">
        <f t="shared" si="331"/>
        <v>h2</v>
      </c>
      <c r="O211" s="55">
        <f t="shared" si="307"/>
        <v>2046</v>
      </c>
      <c r="P211" s="55">
        <f t="shared" si="299"/>
        <v>2047</v>
      </c>
      <c r="Q211" s="55" t="str">
        <f t="shared" si="311"/>
        <v>ray grass d'Italie</v>
      </c>
      <c r="R211" s="55" t="str">
        <f t="shared" si="308"/>
        <v>ok</v>
      </c>
      <c r="S211" s="50" t="str">
        <f t="shared" si="280"/>
        <v>781_1895-562_NGC25-1-2-BT-h2</v>
      </c>
      <c r="T211" s="50" t="str">
        <f>CONCATENATE(F211,"-",I211,"-",J211,"-",L211,"-",M211,"-",N211,"-",P211,"-",VLOOKUP(Q211,Liste_plantes!$A$2:$B$7,2,FALSE))</f>
        <v>781_1895-562_NGC25-1-2-BT-h2-2047-rgi</v>
      </c>
      <c r="U211" s="86">
        <f t="shared" si="316"/>
        <v>53555</v>
      </c>
      <c r="V211" s="86" t="str">
        <f t="shared" si="300"/>
        <v>08/03/2047</v>
      </c>
      <c r="W211" s="53" t="str">
        <f t="shared" si="312"/>
        <v>OK</v>
      </c>
      <c r="X211" s="28">
        <f t="shared" si="328"/>
        <v>228</v>
      </c>
      <c r="Y211" s="28">
        <f t="shared" si="318"/>
        <v>432</v>
      </c>
      <c r="Z211" s="20" t="str">
        <f t="shared" si="313"/>
        <v>snu_ini.xml</v>
      </c>
      <c r="AA211" s="50" t="str">
        <f t="shared" si="302"/>
        <v>330562_0.1574</v>
      </c>
      <c r="AB211" s="18" t="str">
        <f t="shared" si="325"/>
        <v>14050_h2_sta.xml</v>
      </c>
      <c r="AC211" s="18" t="str">
        <f t="shared" si="314"/>
        <v>14050.2046</v>
      </c>
      <c r="AD211" s="18" t="str">
        <f t="shared" si="304"/>
        <v>14050.2047</v>
      </c>
      <c r="AE211" s="20">
        <f t="shared" si="305"/>
        <v>2</v>
      </c>
      <c r="AF211" s="15">
        <v>1</v>
      </c>
      <c r="AG211" s="3">
        <v>0</v>
      </c>
      <c r="AH211" s="20" t="str">
        <f>VLOOKUP(Q211,Liste_plantes!$A$2:$C$7,3,FALSE)</f>
        <v>ItalianRyegrass_CoverCrop_plt.xml</v>
      </c>
      <c r="AI211" s="20" t="str">
        <f>CONCATENATE(J211,"-",L211,"-",VLOOKUP(Q211,Liste_plantes!$A$2:$B$7,2,FALSE),"_tec.xml")</f>
        <v>1-2-rgi_tec.xml</v>
      </c>
      <c r="AJ211" s="3" t="s">
        <v>16</v>
      </c>
      <c r="AK211" s="15" t="s">
        <v>16</v>
      </c>
      <c r="AL211" s="15" t="s">
        <v>16</v>
      </c>
      <c r="AM211" s="15" t="s">
        <v>16</v>
      </c>
    </row>
    <row r="212" spans="1:39" x14ac:dyDescent="0.3">
      <c r="A212" s="55" t="str">
        <f t="shared" ref="A212:N212" si="332">A211</f>
        <v>cnrm-cm5-aladin63</v>
      </c>
      <c r="B212" s="55" t="str">
        <f t="shared" si="332"/>
        <v>cca</v>
      </c>
      <c r="C212" s="55" t="str">
        <f t="shared" si="332"/>
        <v>8.5</v>
      </c>
      <c r="D212" s="55">
        <f t="shared" si="332"/>
        <v>1895</v>
      </c>
      <c r="E212" s="55">
        <f t="shared" si="332"/>
        <v>14050</v>
      </c>
      <c r="F212" s="55" t="str">
        <f t="shared" si="332"/>
        <v>781_1895</v>
      </c>
      <c r="G212" s="55">
        <f t="shared" si="332"/>
        <v>330562</v>
      </c>
      <c r="H212" s="55" t="str">
        <f t="shared" si="332"/>
        <v>0.1574</v>
      </c>
      <c r="I212" s="55" t="str">
        <f t="shared" si="296"/>
        <v>562_NGC25</v>
      </c>
      <c r="J212" s="55">
        <f t="shared" si="332"/>
        <v>1</v>
      </c>
      <c r="K212" s="55" t="str">
        <f t="shared" si="332"/>
        <v>BT_ci_MF</v>
      </c>
      <c r="L212" s="55">
        <f t="shared" si="332"/>
        <v>2</v>
      </c>
      <c r="M212" s="55" t="str">
        <f t="shared" si="332"/>
        <v>BT</v>
      </c>
      <c r="N212" s="55" t="str">
        <f t="shared" si="332"/>
        <v>h2</v>
      </c>
      <c r="O212" s="55">
        <f t="shared" si="307"/>
        <v>2047</v>
      </c>
      <c r="P212" s="55">
        <f t="shared" si="299"/>
        <v>2047</v>
      </c>
      <c r="Q212" s="55" t="str">
        <f t="shared" si="311"/>
        <v>maïs fourrage</v>
      </c>
      <c r="R212" s="55" t="str">
        <f t="shared" si="308"/>
        <v>ok</v>
      </c>
      <c r="S212" s="50" t="str">
        <f t="shared" si="280"/>
        <v>781_1895-562_NGC25-1-2-BT-h2</v>
      </c>
      <c r="T212" s="50" t="str">
        <f>CONCATENATE(F212,"-",I212,"-",J212,"-",L212,"-",M212,"-",N212,"-",P212,"-",VLOOKUP(Q212,Liste_plantes!$A$2:$B$7,2,FALSE))</f>
        <v>781_1895-562_NGC25-1-2-BT-h2-2047-MF</v>
      </c>
      <c r="U212" s="86">
        <f t="shared" si="316"/>
        <v>53760</v>
      </c>
      <c r="V212" s="86" t="str">
        <f t="shared" si="300"/>
        <v>01/10/2047</v>
      </c>
      <c r="W212" s="53" t="str">
        <f t="shared" si="312"/>
        <v>OK</v>
      </c>
      <c r="X212" s="28">
        <f t="shared" si="328"/>
        <v>68</v>
      </c>
      <c r="Y212" s="28">
        <f t="shared" si="318"/>
        <v>274</v>
      </c>
      <c r="Z212" s="20" t="str">
        <f t="shared" si="313"/>
        <v>snu_ini.xml</v>
      </c>
      <c r="AA212" s="50" t="str">
        <f t="shared" si="302"/>
        <v>330562_0.1574</v>
      </c>
      <c r="AB212" s="18" t="str">
        <f t="shared" si="325"/>
        <v>14050_h2_sta.xml</v>
      </c>
      <c r="AC212" s="18" t="str">
        <f t="shared" si="314"/>
        <v>14050.2047</v>
      </c>
      <c r="AD212" s="18" t="str">
        <f t="shared" si="304"/>
        <v>14050.2047</v>
      </c>
      <c r="AE212" s="20">
        <f t="shared" si="305"/>
        <v>1</v>
      </c>
      <c r="AF212" s="15">
        <v>1</v>
      </c>
      <c r="AG212" s="3">
        <v>0</v>
      </c>
      <c r="AH212" s="20" t="str">
        <f>VLOOKUP(Q212,Liste_plantes!$A$2:$C$7,3,FALSE)</f>
        <v>corn_plt.xml</v>
      </c>
      <c r="AI212" s="20" t="str">
        <f>CONCATENATE(J212,"-",L212,"-",VLOOKUP(Q212,Liste_plantes!$A$2:$B$7,2,FALSE),"_tec.xml")</f>
        <v>1-2-MF_tec.xml</v>
      </c>
      <c r="AJ212" s="3" t="s">
        <v>16</v>
      </c>
      <c r="AK212" s="15" t="s">
        <v>16</v>
      </c>
      <c r="AL212" s="15" t="s">
        <v>16</v>
      </c>
      <c r="AM212" s="15" t="s">
        <v>16</v>
      </c>
    </row>
    <row r="213" spans="1:39" x14ac:dyDescent="0.3">
      <c r="A213" s="55" t="str">
        <f t="shared" ref="A213:N213" si="333">A212</f>
        <v>cnrm-cm5-aladin63</v>
      </c>
      <c r="B213" s="55" t="str">
        <f t="shared" si="333"/>
        <v>cca</v>
      </c>
      <c r="C213" s="55" t="str">
        <f t="shared" si="333"/>
        <v>8.5</v>
      </c>
      <c r="D213" s="55">
        <f t="shared" si="333"/>
        <v>1895</v>
      </c>
      <c r="E213" s="55">
        <f t="shared" si="333"/>
        <v>14050</v>
      </c>
      <c r="F213" s="55" t="str">
        <f t="shared" si="333"/>
        <v>781_1895</v>
      </c>
      <c r="G213" s="55">
        <f t="shared" si="333"/>
        <v>330562</v>
      </c>
      <c r="H213" s="55" t="str">
        <f t="shared" si="333"/>
        <v>0.1574</v>
      </c>
      <c r="I213" s="55" t="str">
        <f t="shared" si="296"/>
        <v>562_NGC25</v>
      </c>
      <c r="J213" s="55">
        <f t="shared" si="333"/>
        <v>1</v>
      </c>
      <c r="K213" s="55" t="str">
        <f t="shared" si="333"/>
        <v>BT_ci_MF</v>
      </c>
      <c r="L213" s="55">
        <f t="shared" si="333"/>
        <v>2</v>
      </c>
      <c r="M213" s="55" t="str">
        <f t="shared" si="333"/>
        <v>BT</v>
      </c>
      <c r="N213" s="55" t="str">
        <f t="shared" si="333"/>
        <v>h2</v>
      </c>
      <c r="O213" s="55">
        <f t="shared" si="307"/>
        <v>2047</v>
      </c>
      <c r="P213" s="55">
        <f t="shared" si="299"/>
        <v>2048</v>
      </c>
      <c r="Q213" s="55" t="str">
        <f t="shared" si="311"/>
        <v>blé tendre</v>
      </c>
      <c r="R213" s="55" t="str">
        <f t="shared" si="308"/>
        <v>ok</v>
      </c>
      <c r="S213" s="50" t="str">
        <f t="shared" si="280"/>
        <v>781_1895-562_NGC25-1-2-BT-h2</v>
      </c>
      <c r="T213" s="50" t="str">
        <f>CONCATENATE(F213,"-",I213,"-",J213,"-",L213,"-",M213,"-",N213,"-",P213,"-",VLOOKUP(Q213,Liste_plantes!$A$2:$B$7,2,FALSE))</f>
        <v>781_1895-562_NGC25-1-2-BT-h2-2048-BT</v>
      </c>
      <c r="U213" s="86">
        <f t="shared" si="316"/>
        <v>53967</v>
      </c>
      <c r="V213" s="86" t="str">
        <f t="shared" si="300"/>
        <v>15/08/2048</v>
      </c>
      <c r="W213" s="53" t="str">
        <f t="shared" si="312"/>
        <v>OK</v>
      </c>
      <c r="X213" s="28">
        <f t="shared" si="328"/>
        <v>275</v>
      </c>
      <c r="Y213" s="28">
        <f t="shared" si="318"/>
        <v>593</v>
      </c>
      <c r="Z213" s="20" t="str">
        <f t="shared" si="313"/>
        <v>snu_ini.xml</v>
      </c>
      <c r="AA213" s="50" t="str">
        <f t="shared" si="302"/>
        <v>330562_0.1574</v>
      </c>
      <c r="AB213" s="18" t="str">
        <f t="shared" si="325"/>
        <v>14050_h2_sta.xml</v>
      </c>
      <c r="AC213" s="18" t="str">
        <f t="shared" si="314"/>
        <v>14050.2047</v>
      </c>
      <c r="AD213" s="18" t="str">
        <f t="shared" si="304"/>
        <v>14050.2048</v>
      </c>
      <c r="AE213" s="20">
        <f t="shared" si="305"/>
        <v>2</v>
      </c>
      <c r="AF213" s="15">
        <v>1</v>
      </c>
      <c r="AG213" s="3">
        <v>0</v>
      </c>
      <c r="AH213" s="20" t="str">
        <f>VLOOKUP(Q213,Liste_plantes!$A$2:$C$7,3,FALSE)</f>
        <v>wheat_plt.xml</v>
      </c>
      <c r="AI213" s="20" t="str">
        <f>CONCATENATE(J213,"-",L213,"-",VLOOKUP(Q213,Liste_plantes!$A$2:$B$7,2,FALSE),"_tec.xml")</f>
        <v>1-2-BT_tec.xml</v>
      </c>
      <c r="AJ213" s="3" t="s">
        <v>16</v>
      </c>
      <c r="AK213" s="15" t="s">
        <v>16</v>
      </c>
      <c r="AL213" s="15" t="s">
        <v>16</v>
      </c>
      <c r="AM213" s="15" t="s">
        <v>16</v>
      </c>
    </row>
    <row r="214" spans="1:39" x14ac:dyDescent="0.3">
      <c r="A214" s="55" t="str">
        <f t="shared" ref="A214:N214" si="334">A213</f>
        <v>cnrm-cm5-aladin63</v>
      </c>
      <c r="B214" s="55" t="str">
        <f t="shared" si="334"/>
        <v>cca</v>
      </c>
      <c r="C214" s="55" t="str">
        <f t="shared" si="334"/>
        <v>8.5</v>
      </c>
      <c r="D214" s="55">
        <f t="shared" si="334"/>
        <v>1895</v>
      </c>
      <c r="E214" s="55">
        <f t="shared" si="334"/>
        <v>14050</v>
      </c>
      <c r="F214" s="55" t="str">
        <f t="shared" si="334"/>
        <v>781_1895</v>
      </c>
      <c r="G214" s="55">
        <f t="shared" si="334"/>
        <v>330562</v>
      </c>
      <c r="H214" s="55" t="str">
        <f t="shared" si="334"/>
        <v>0.1574</v>
      </c>
      <c r="I214" s="55" t="str">
        <f t="shared" si="296"/>
        <v>562_NGC25</v>
      </c>
      <c r="J214" s="55">
        <f t="shared" si="334"/>
        <v>1</v>
      </c>
      <c r="K214" s="55" t="str">
        <f t="shared" si="334"/>
        <v>BT_ci_MF</v>
      </c>
      <c r="L214" s="55">
        <f t="shared" si="334"/>
        <v>2</v>
      </c>
      <c r="M214" s="55" t="str">
        <f t="shared" si="334"/>
        <v>BT</v>
      </c>
      <c r="N214" s="55" t="str">
        <f t="shared" si="334"/>
        <v>h2</v>
      </c>
      <c r="O214" s="55">
        <f t="shared" si="307"/>
        <v>2048</v>
      </c>
      <c r="P214" s="55">
        <f t="shared" si="299"/>
        <v>2049</v>
      </c>
      <c r="Q214" s="55" t="str">
        <f t="shared" si="311"/>
        <v>ray grass d'Italie</v>
      </c>
      <c r="R214" s="55" t="str">
        <f t="shared" si="308"/>
        <v>ok</v>
      </c>
      <c r="S214" s="50" t="str">
        <f t="shared" si="280"/>
        <v>781_1895-562_NGC25-1-2-BT-h2</v>
      </c>
      <c r="T214" s="50" t="str">
        <f>CONCATENATE(F214,"-",I214,"-",J214,"-",L214,"-",M214,"-",N214,"-",P214,"-",VLOOKUP(Q214,Liste_plantes!$A$2:$B$7,2,FALSE))</f>
        <v>781_1895-562_NGC25-1-2-BT-h2-2049-rgi</v>
      </c>
      <c r="U214" s="86">
        <f t="shared" si="316"/>
        <v>54286</v>
      </c>
      <c r="V214" s="86" t="str">
        <f t="shared" si="300"/>
        <v>08/03/2049</v>
      </c>
      <c r="W214" s="53" t="str">
        <f t="shared" si="312"/>
        <v>OK</v>
      </c>
      <c r="X214" s="28">
        <f t="shared" si="328"/>
        <v>229</v>
      </c>
      <c r="Y214" s="28">
        <f t="shared" si="318"/>
        <v>433</v>
      </c>
      <c r="Z214" s="20" t="str">
        <f t="shared" si="313"/>
        <v>snu_ini.xml</v>
      </c>
      <c r="AA214" s="50" t="str">
        <f t="shared" si="302"/>
        <v>330562_0.1574</v>
      </c>
      <c r="AB214" s="18" t="str">
        <f t="shared" si="325"/>
        <v>14050_h2_sta.xml</v>
      </c>
      <c r="AC214" s="18" t="str">
        <f t="shared" si="314"/>
        <v>14050.2048</v>
      </c>
      <c r="AD214" s="18" t="str">
        <f t="shared" si="304"/>
        <v>14050.2049</v>
      </c>
      <c r="AE214" s="20">
        <f t="shared" si="305"/>
        <v>2</v>
      </c>
      <c r="AF214" s="15">
        <v>1</v>
      </c>
      <c r="AG214" s="3">
        <v>0</v>
      </c>
      <c r="AH214" s="20" t="str">
        <f>VLOOKUP(Q214,Liste_plantes!$A$2:$C$7,3,FALSE)</f>
        <v>ItalianRyegrass_CoverCrop_plt.xml</v>
      </c>
      <c r="AI214" s="20" t="str">
        <f>CONCATENATE(J214,"-",L214,"-",VLOOKUP(Q214,Liste_plantes!$A$2:$B$7,2,FALSE),"_tec.xml")</f>
        <v>1-2-rgi_tec.xml</v>
      </c>
      <c r="AJ214" s="3" t="s">
        <v>16</v>
      </c>
      <c r="AK214" s="15" t="s">
        <v>16</v>
      </c>
      <c r="AL214" s="15" t="s">
        <v>16</v>
      </c>
      <c r="AM214" s="15" t="s">
        <v>16</v>
      </c>
    </row>
    <row r="215" spans="1:39" x14ac:dyDescent="0.3">
      <c r="A215" s="55" t="str">
        <f t="shared" ref="A215:N215" si="335">A214</f>
        <v>cnrm-cm5-aladin63</v>
      </c>
      <c r="B215" s="55" t="str">
        <f t="shared" si="335"/>
        <v>cca</v>
      </c>
      <c r="C215" s="55" t="str">
        <f t="shared" si="335"/>
        <v>8.5</v>
      </c>
      <c r="D215" s="55">
        <f t="shared" si="335"/>
        <v>1895</v>
      </c>
      <c r="E215" s="55">
        <f t="shared" si="335"/>
        <v>14050</v>
      </c>
      <c r="F215" s="55" t="str">
        <f t="shared" si="335"/>
        <v>781_1895</v>
      </c>
      <c r="G215" s="55">
        <f t="shared" si="335"/>
        <v>330562</v>
      </c>
      <c r="H215" s="55" t="str">
        <f t="shared" si="335"/>
        <v>0.1574</v>
      </c>
      <c r="I215" s="55" t="str">
        <f t="shared" si="296"/>
        <v>562_NGC25</v>
      </c>
      <c r="J215" s="55">
        <f t="shared" si="335"/>
        <v>1</v>
      </c>
      <c r="K215" s="55" t="str">
        <f t="shared" si="335"/>
        <v>BT_ci_MF</v>
      </c>
      <c r="L215" s="55">
        <f t="shared" si="335"/>
        <v>2</v>
      </c>
      <c r="M215" s="55" t="str">
        <f t="shared" si="335"/>
        <v>BT</v>
      </c>
      <c r="N215" s="55" t="str">
        <f t="shared" si="335"/>
        <v>h2</v>
      </c>
      <c r="O215" s="55">
        <f t="shared" si="307"/>
        <v>2049</v>
      </c>
      <c r="P215" s="55">
        <f t="shared" si="299"/>
        <v>2049</v>
      </c>
      <c r="Q215" s="55" t="str">
        <f t="shared" si="311"/>
        <v>maïs fourrage</v>
      </c>
      <c r="R215" s="55" t="str">
        <f t="shared" si="308"/>
        <v>ok</v>
      </c>
      <c r="S215" s="50" t="str">
        <f t="shared" si="280"/>
        <v>781_1895-562_NGC25-1-2-BT-h2</v>
      </c>
      <c r="T215" s="50" t="str">
        <f>CONCATENATE(F215,"-",I215,"-",J215,"-",L215,"-",M215,"-",N215,"-",P215,"-",VLOOKUP(Q215,Liste_plantes!$A$2:$B$7,2,FALSE))</f>
        <v>781_1895-562_NGC25-1-2-BT-h2-2049-MF</v>
      </c>
      <c r="U215" s="86">
        <f t="shared" si="316"/>
        <v>54491</v>
      </c>
      <c r="V215" s="86" t="str">
        <f t="shared" si="300"/>
        <v>01/10/2049</v>
      </c>
      <c r="W215" s="53" t="str">
        <f t="shared" si="312"/>
        <v>OK</v>
      </c>
      <c r="X215" s="28">
        <f t="shared" si="328"/>
        <v>68</v>
      </c>
      <c r="Y215" s="28">
        <f t="shared" si="318"/>
        <v>274</v>
      </c>
      <c r="Z215" s="20" t="str">
        <f t="shared" si="313"/>
        <v>snu_ini.xml</v>
      </c>
      <c r="AA215" s="50" t="str">
        <f t="shared" si="302"/>
        <v>330562_0.1574</v>
      </c>
      <c r="AB215" s="18" t="str">
        <f t="shared" si="325"/>
        <v>14050_h2_sta.xml</v>
      </c>
      <c r="AC215" s="18" t="str">
        <f t="shared" si="314"/>
        <v>14050.2049</v>
      </c>
      <c r="AD215" s="18" t="str">
        <f t="shared" si="304"/>
        <v>14050.2049</v>
      </c>
      <c r="AE215" s="20">
        <f t="shared" si="305"/>
        <v>1</v>
      </c>
      <c r="AF215" s="15">
        <v>1</v>
      </c>
      <c r="AG215" s="3">
        <v>0</v>
      </c>
      <c r="AH215" s="20" t="str">
        <f>VLOOKUP(Q215,Liste_plantes!$A$2:$C$7,3,FALSE)</f>
        <v>corn_plt.xml</v>
      </c>
      <c r="AI215" s="20" t="str">
        <f>CONCATENATE(J215,"-",L215,"-",VLOOKUP(Q215,Liste_plantes!$A$2:$B$7,2,FALSE),"_tec.xml")</f>
        <v>1-2-MF_tec.xml</v>
      </c>
      <c r="AJ215" s="3" t="s">
        <v>16</v>
      </c>
      <c r="AK215" s="15" t="s">
        <v>16</v>
      </c>
      <c r="AL215" s="15" t="s">
        <v>16</v>
      </c>
      <c r="AM215" s="15" t="s">
        <v>16</v>
      </c>
    </row>
    <row r="216" spans="1:39" x14ac:dyDescent="0.3">
      <c r="A216" s="55" t="str">
        <f t="shared" ref="A216:N216" si="336">A215</f>
        <v>cnrm-cm5-aladin63</v>
      </c>
      <c r="B216" s="55" t="str">
        <f t="shared" si="336"/>
        <v>cca</v>
      </c>
      <c r="C216" s="55" t="str">
        <f t="shared" si="336"/>
        <v>8.5</v>
      </c>
      <c r="D216" s="55">
        <f t="shared" si="336"/>
        <v>1895</v>
      </c>
      <c r="E216" s="55">
        <f t="shared" si="336"/>
        <v>14050</v>
      </c>
      <c r="F216" s="55" t="str">
        <f t="shared" si="336"/>
        <v>781_1895</v>
      </c>
      <c r="G216" s="55">
        <f t="shared" si="336"/>
        <v>330562</v>
      </c>
      <c r="H216" s="55" t="str">
        <f t="shared" si="336"/>
        <v>0.1574</v>
      </c>
      <c r="I216" s="55" t="str">
        <f t="shared" si="296"/>
        <v>562_NGC25</v>
      </c>
      <c r="J216" s="55">
        <f t="shared" si="336"/>
        <v>1</v>
      </c>
      <c r="K216" s="55" t="str">
        <f t="shared" si="336"/>
        <v>BT_ci_MF</v>
      </c>
      <c r="L216" s="55">
        <f t="shared" si="336"/>
        <v>2</v>
      </c>
      <c r="M216" s="55" t="str">
        <f t="shared" si="336"/>
        <v>BT</v>
      </c>
      <c r="N216" s="55" t="str">
        <f t="shared" si="336"/>
        <v>h2</v>
      </c>
      <c r="O216" s="55">
        <f t="shared" si="307"/>
        <v>2049</v>
      </c>
      <c r="P216" s="55">
        <f t="shared" si="299"/>
        <v>2050</v>
      </c>
      <c r="Q216" s="55" t="str">
        <f t="shared" si="311"/>
        <v>blé tendre</v>
      </c>
      <c r="R216" s="55" t="str">
        <f t="shared" si="308"/>
        <v>ok</v>
      </c>
      <c r="S216" s="50" t="str">
        <f t="shared" si="280"/>
        <v>781_1895-562_NGC25-1-2-BT-h2</v>
      </c>
      <c r="T216" s="50" t="str">
        <f>CONCATENATE(F216,"-",I216,"-",J216,"-",L216,"-",M216,"-",N216,"-",P216,"-",VLOOKUP(Q216,Liste_plantes!$A$2:$B$7,2,FALSE))</f>
        <v>781_1895-562_NGC25-1-2-BT-h2-2050-BT</v>
      </c>
      <c r="U216" s="86">
        <f t="shared" si="316"/>
        <v>54698</v>
      </c>
      <c r="V216" s="86" t="str">
        <f t="shared" si="300"/>
        <v>15/08/2050</v>
      </c>
      <c r="W216" s="53" t="str">
        <f t="shared" si="312"/>
        <v>OK</v>
      </c>
      <c r="X216" s="28">
        <f t="shared" si="328"/>
        <v>275</v>
      </c>
      <c r="Y216" s="28">
        <f t="shared" si="318"/>
        <v>592</v>
      </c>
      <c r="Z216" s="20" t="str">
        <f t="shared" si="313"/>
        <v>snu_ini.xml</v>
      </c>
      <c r="AA216" s="50" t="str">
        <f t="shared" si="302"/>
        <v>330562_0.1574</v>
      </c>
      <c r="AB216" s="18" t="str">
        <f t="shared" si="325"/>
        <v>14050_h2_sta.xml</v>
      </c>
      <c r="AC216" s="18" t="str">
        <f t="shared" si="314"/>
        <v>14050.2049</v>
      </c>
      <c r="AD216" s="18" t="str">
        <f t="shared" si="304"/>
        <v>14050.2050</v>
      </c>
      <c r="AE216" s="20">
        <f t="shared" si="305"/>
        <v>2</v>
      </c>
      <c r="AF216" s="15">
        <v>1</v>
      </c>
      <c r="AG216" s="3">
        <v>0</v>
      </c>
      <c r="AH216" s="20" t="str">
        <f>VLOOKUP(Q216,Liste_plantes!$A$2:$C$7,3,FALSE)</f>
        <v>wheat_plt.xml</v>
      </c>
      <c r="AI216" s="20" t="str">
        <f>CONCATENATE(J216,"-",L216,"-",VLOOKUP(Q216,Liste_plantes!$A$2:$B$7,2,FALSE),"_tec.xml")</f>
        <v>1-2-BT_tec.xml</v>
      </c>
      <c r="AJ216" s="3" t="s">
        <v>16</v>
      </c>
      <c r="AK216" s="15" t="s">
        <v>16</v>
      </c>
      <c r="AL216" s="15" t="s">
        <v>16</v>
      </c>
      <c r="AM216" s="15" t="s">
        <v>16</v>
      </c>
    </row>
    <row r="217" spans="1:39" x14ac:dyDescent="0.3">
      <c r="A217" s="55" t="str">
        <f t="shared" ref="A217:N217" si="337">A216</f>
        <v>cnrm-cm5-aladin63</v>
      </c>
      <c r="B217" s="55" t="str">
        <f t="shared" si="337"/>
        <v>cca</v>
      </c>
      <c r="C217" s="55" t="str">
        <f t="shared" si="337"/>
        <v>8.5</v>
      </c>
      <c r="D217" s="55">
        <f t="shared" si="337"/>
        <v>1895</v>
      </c>
      <c r="E217" s="55">
        <f t="shared" si="337"/>
        <v>14050</v>
      </c>
      <c r="F217" s="55" t="str">
        <f t="shared" si="337"/>
        <v>781_1895</v>
      </c>
      <c r="G217" s="55">
        <f t="shared" si="337"/>
        <v>330562</v>
      </c>
      <c r="H217" s="55" t="str">
        <f t="shared" si="337"/>
        <v>0.1574</v>
      </c>
      <c r="I217" s="55" t="str">
        <f t="shared" si="296"/>
        <v>562_NGC25</v>
      </c>
      <c r="J217" s="55">
        <f t="shared" si="337"/>
        <v>1</v>
      </c>
      <c r="K217" s="55" t="str">
        <f t="shared" si="337"/>
        <v>BT_ci_MF</v>
      </c>
      <c r="L217" s="55">
        <f t="shared" si="337"/>
        <v>2</v>
      </c>
      <c r="M217" s="55" t="str">
        <f t="shared" si="337"/>
        <v>BT</v>
      </c>
      <c r="N217" s="55" t="str">
        <f t="shared" si="337"/>
        <v>h2</v>
      </c>
      <c r="O217" s="55">
        <f t="shared" si="307"/>
        <v>2050</v>
      </c>
      <c r="P217" s="55">
        <f t="shared" si="299"/>
        <v>2051</v>
      </c>
      <c r="Q217" s="55" t="str">
        <f t="shared" si="311"/>
        <v>ray grass d'Italie</v>
      </c>
      <c r="R217" s="55" t="str">
        <f t="shared" si="308"/>
        <v>ok</v>
      </c>
      <c r="S217" s="50" t="str">
        <f t="shared" si="280"/>
        <v>781_1895-562_NGC25-1-2-BT-h2</v>
      </c>
      <c r="T217" s="50" t="str">
        <f>CONCATENATE(F217,"-",I217,"-",J217,"-",L217,"-",M217,"-",N217,"-",P217,"-",VLOOKUP(Q217,Liste_plantes!$A$2:$B$7,2,FALSE))</f>
        <v>781_1895-562_NGC25-1-2-BT-h2-2051-rgi</v>
      </c>
      <c r="U217" s="86">
        <f t="shared" si="316"/>
        <v>55016</v>
      </c>
      <c r="V217" s="86" t="str">
        <f t="shared" si="300"/>
        <v>08/03/2051</v>
      </c>
      <c r="W217" s="53" t="str">
        <f t="shared" si="312"/>
        <v>OK</v>
      </c>
      <c r="X217" s="28">
        <f t="shared" si="328"/>
        <v>228</v>
      </c>
      <c r="Y217" s="28">
        <f t="shared" si="318"/>
        <v>432</v>
      </c>
      <c r="Z217" s="20" t="str">
        <f t="shared" si="313"/>
        <v>snu_ini.xml</v>
      </c>
      <c r="AA217" s="50" t="str">
        <f t="shared" si="302"/>
        <v>330562_0.1574</v>
      </c>
      <c r="AB217" s="18" t="str">
        <f t="shared" si="325"/>
        <v>14050_h2_sta.xml</v>
      </c>
      <c r="AC217" s="18" t="str">
        <f t="shared" si="314"/>
        <v>14050.2050</v>
      </c>
      <c r="AD217" s="18" t="str">
        <f t="shared" si="304"/>
        <v>14050.2051</v>
      </c>
      <c r="AE217" s="20">
        <f t="shared" si="305"/>
        <v>2</v>
      </c>
      <c r="AF217" s="15">
        <v>1</v>
      </c>
      <c r="AG217" s="3">
        <v>0</v>
      </c>
      <c r="AH217" s="20" t="str">
        <f>VLOOKUP(Q217,Liste_plantes!$A$2:$C$7,3,FALSE)</f>
        <v>ItalianRyegrass_CoverCrop_plt.xml</v>
      </c>
      <c r="AI217" s="20" t="str">
        <f>CONCATENATE(J217,"-",L217,"-",VLOOKUP(Q217,Liste_plantes!$A$2:$B$7,2,FALSE),"_tec.xml")</f>
        <v>1-2-rgi_tec.xml</v>
      </c>
      <c r="AJ217" s="3" t="s">
        <v>16</v>
      </c>
      <c r="AK217" s="15" t="s">
        <v>16</v>
      </c>
      <c r="AL217" s="15" t="s">
        <v>16</v>
      </c>
      <c r="AM217" s="15" t="s">
        <v>16</v>
      </c>
    </row>
    <row r="218" spans="1:39" x14ac:dyDescent="0.3">
      <c r="A218" s="55" t="str">
        <f t="shared" ref="A218:N218" si="338">A217</f>
        <v>cnrm-cm5-aladin63</v>
      </c>
      <c r="B218" s="55" t="str">
        <f t="shared" si="338"/>
        <v>cca</v>
      </c>
      <c r="C218" s="55" t="str">
        <f t="shared" si="338"/>
        <v>8.5</v>
      </c>
      <c r="D218" s="55">
        <f t="shared" si="338"/>
        <v>1895</v>
      </c>
      <c r="E218" s="55">
        <f t="shared" si="338"/>
        <v>14050</v>
      </c>
      <c r="F218" s="55" t="str">
        <f t="shared" si="338"/>
        <v>781_1895</v>
      </c>
      <c r="G218" s="55">
        <f t="shared" si="338"/>
        <v>330562</v>
      </c>
      <c r="H218" s="55" t="str">
        <f t="shared" si="338"/>
        <v>0.1574</v>
      </c>
      <c r="I218" s="55" t="str">
        <f t="shared" si="296"/>
        <v>562_NGC25</v>
      </c>
      <c r="J218" s="55">
        <f t="shared" si="338"/>
        <v>1</v>
      </c>
      <c r="K218" s="55" t="str">
        <f t="shared" si="338"/>
        <v>BT_ci_MF</v>
      </c>
      <c r="L218" s="55">
        <f t="shared" si="338"/>
        <v>2</v>
      </c>
      <c r="M218" s="55" t="str">
        <f t="shared" si="338"/>
        <v>BT</v>
      </c>
      <c r="N218" s="55" t="str">
        <f t="shared" si="338"/>
        <v>h2</v>
      </c>
      <c r="O218" s="55">
        <f t="shared" si="307"/>
        <v>2051</v>
      </c>
      <c r="P218" s="55">
        <f t="shared" si="299"/>
        <v>2051</v>
      </c>
      <c r="Q218" s="55" t="str">
        <f t="shared" si="311"/>
        <v>maïs fourrage</v>
      </c>
      <c r="R218" s="55" t="str">
        <f t="shared" si="308"/>
        <v>ok</v>
      </c>
      <c r="S218" s="50" t="str">
        <f t="shared" si="280"/>
        <v>781_1895-562_NGC25-1-2-BT-h2</v>
      </c>
      <c r="T218" s="50" t="str">
        <f>CONCATENATE(F218,"-",I218,"-",J218,"-",L218,"-",M218,"-",N218,"-",P218,"-",VLOOKUP(Q218,Liste_plantes!$A$2:$B$7,2,FALSE))</f>
        <v>781_1895-562_NGC25-1-2-BT-h2-2051-MF</v>
      </c>
      <c r="U218" s="86">
        <f t="shared" si="316"/>
        <v>55221</v>
      </c>
      <c r="V218" s="86" t="str">
        <f t="shared" si="300"/>
        <v>01/10/2051</v>
      </c>
      <c r="W218" s="53" t="str">
        <f t="shared" si="312"/>
        <v>OK</v>
      </c>
      <c r="X218" s="28">
        <f t="shared" si="328"/>
        <v>68</v>
      </c>
      <c r="Y218" s="28">
        <f t="shared" si="318"/>
        <v>274</v>
      </c>
      <c r="Z218" s="20" t="str">
        <f t="shared" si="313"/>
        <v>snu_ini.xml</v>
      </c>
      <c r="AA218" s="50" t="str">
        <f t="shared" si="302"/>
        <v>330562_0.1574</v>
      </c>
      <c r="AB218" s="18" t="str">
        <f t="shared" si="325"/>
        <v>14050_h2_sta.xml</v>
      </c>
      <c r="AC218" s="18" t="str">
        <f t="shared" si="314"/>
        <v>14050.2051</v>
      </c>
      <c r="AD218" s="18" t="str">
        <f t="shared" si="304"/>
        <v>14050.2051</v>
      </c>
      <c r="AE218" s="20">
        <f t="shared" si="305"/>
        <v>1</v>
      </c>
      <c r="AF218" s="15">
        <v>1</v>
      </c>
      <c r="AG218" s="3">
        <v>0</v>
      </c>
      <c r="AH218" s="20" t="str">
        <f>VLOOKUP(Q218,Liste_plantes!$A$2:$C$7,3,FALSE)</f>
        <v>corn_plt.xml</v>
      </c>
      <c r="AI218" s="20" t="str">
        <f>CONCATENATE(J218,"-",L218,"-",VLOOKUP(Q218,Liste_plantes!$A$2:$B$7,2,FALSE),"_tec.xml")</f>
        <v>1-2-MF_tec.xml</v>
      </c>
      <c r="AJ218" s="3" t="s">
        <v>16</v>
      </c>
      <c r="AK218" s="15" t="s">
        <v>16</v>
      </c>
      <c r="AL218" s="15" t="s">
        <v>16</v>
      </c>
      <c r="AM218" s="15" t="s">
        <v>16</v>
      </c>
    </row>
    <row r="219" spans="1:39" x14ac:dyDescent="0.3">
      <c r="A219" s="55" t="str">
        <f t="shared" ref="A219:N219" si="339">A218</f>
        <v>cnrm-cm5-aladin63</v>
      </c>
      <c r="B219" s="55" t="str">
        <f t="shared" si="339"/>
        <v>cca</v>
      </c>
      <c r="C219" s="55" t="str">
        <f t="shared" si="339"/>
        <v>8.5</v>
      </c>
      <c r="D219" s="55">
        <f t="shared" si="339"/>
        <v>1895</v>
      </c>
      <c r="E219" s="55">
        <f t="shared" si="339"/>
        <v>14050</v>
      </c>
      <c r="F219" s="55" t="str">
        <f t="shared" si="339"/>
        <v>781_1895</v>
      </c>
      <c r="G219" s="55">
        <f t="shared" si="339"/>
        <v>330562</v>
      </c>
      <c r="H219" s="55" t="str">
        <f t="shared" si="339"/>
        <v>0.1574</v>
      </c>
      <c r="I219" s="55" t="str">
        <f t="shared" si="296"/>
        <v>562_NGC25</v>
      </c>
      <c r="J219" s="55">
        <f t="shared" si="339"/>
        <v>1</v>
      </c>
      <c r="K219" s="55" t="str">
        <f t="shared" si="339"/>
        <v>BT_ci_MF</v>
      </c>
      <c r="L219" s="55">
        <f t="shared" si="339"/>
        <v>2</v>
      </c>
      <c r="M219" s="55" t="str">
        <f t="shared" si="339"/>
        <v>BT</v>
      </c>
      <c r="N219" s="55" t="str">
        <f t="shared" si="339"/>
        <v>h2</v>
      </c>
      <c r="O219" s="55">
        <f t="shared" si="307"/>
        <v>2051</v>
      </c>
      <c r="P219" s="55">
        <f t="shared" si="299"/>
        <v>2052</v>
      </c>
      <c r="Q219" s="55" t="str">
        <f t="shared" si="311"/>
        <v>blé tendre</v>
      </c>
      <c r="R219" s="55" t="str">
        <f t="shared" si="308"/>
        <v>ok</v>
      </c>
      <c r="S219" s="50" t="str">
        <f t="shared" si="280"/>
        <v>781_1895-562_NGC25-1-2-BT-h2</v>
      </c>
      <c r="T219" s="50" t="str">
        <f>CONCATENATE(F219,"-",I219,"-",J219,"-",L219,"-",M219,"-",N219,"-",P219,"-",VLOOKUP(Q219,Liste_plantes!$A$2:$B$7,2,FALSE))</f>
        <v>781_1895-562_NGC25-1-2-BT-h2-2052-BT</v>
      </c>
      <c r="U219" s="86">
        <f t="shared" si="316"/>
        <v>55428</v>
      </c>
      <c r="V219" s="86" t="str">
        <f t="shared" si="300"/>
        <v>15/08/2052</v>
      </c>
      <c r="W219" s="53" t="str">
        <f t="shared" si="312"/>
        <v>OK</v>
      </c>
      <c r="X219" s="28">
        <f t="shared" si="328"/>
        <v>275</v>
      </c>
      <c r="Y219" s="28">
        <f t="shared" si="318"/>
        <v>593</v>
      </c>
      <c r="Z219" s="20" t="str">
        <f t="shared" si="313"/>
        <v>snu_ini.xml</v>
      </c>
      <c r="AA219" s="50" t="str">
        <f t="shared" si="302"/>
        <v>330562_0.1574</v>
      </c>
      <c r="AB219" s="18" t="str">
        <f t="shared" si="325"/>
        <v>14050_h2_sta.xml</v>
      </c>
      <c r="AC219" s="18" t="str">
        <f t="shared" si="314"/>
        <v>14050.2051</v>
      </c>
      <c r="AD219" s="18" t="str">
        <f t="shared" si="304"/>
        <v>14050.2052</v>
      </c>
      <c r="AE219" s="20">
        <f t="shared" si="305"/>
        <v>2</v>
      </c>
      <c r="AF219" s="15">
        <v>1</v>
      </c>
      <c r="AG219" s="3">
        <v>0</v>
      </c>
      <c r="AH219" s="20" t="str">
        <f>VLOOKUP(Q219,Liste_plantes!$A$2:$C$7,3,FALSE)</f>
        <v>wheat_plt.xml</v>
      </c>
      <c r="AI219" s="20" t="str">
        <f>CONCATENATE(J219,"-",L219,"-",VLOOKUP(Q219,Liste_plantes!$A$2:$B$7,2,FALSE),"_tec.xml")</f>
        <v>1-2-BT_tec.xml</v>
      </c>
      <c r="AJ219" s="3" t="s">
        <v>16</v>
      </c>
      <c r="AK219" s="15" t="s">
        <v>16</v>
      </c>
      <c r="AL219" s="15" t="s">
        <v>16</v>
      </c>
      <c r="AM219" s="15" t="s">
        <v>16</v>
      </c>
    </row>
    <row r="220" spans="1:39" x14ac:dyDescent="0.3">
      <c r="A220" s="55" t="str">
        <f t="shared" ref="A220:N220" si="340">A219</f>
        <v>cnrm-cm5-aladin63</v>
      </c>
      <c r="B220" s="55" t="str">
        <f t="shared" si="340"/>
        <v>cca</v>
      </c>
      <c r="C220" s="55" t="str">
        <f t="shared" si="340"/>
        <v>8.5</v>
      </c>
      <c r="D220" s="55">
        <f t="shared" si="340"/>
        <v>1895</v>
      </c>
      <c r="E220" s="55">
        <f t="shared" si="340"/>
        <v>14050</v>
      </c>
      <c r="F220" s="55" t="str">
        <f t="shared" si="340"/>
        <v>781_1895</v>
      </c>
      <c r="G220" s="55">
        <f t="shared" si="340"/>
        <v>330562</v>
      </c>
      <c r="H220" s="55" t="str">
        <f t="shared" si="340"/>
        <v>0.1574</v>
      </c>
      <c r="I220" s="55" t="str">
        <f t="shared" si="296"/>
        <v>562_NGC25</v>
      </c>
      <c r="J220" s="55">
        <f t="shared" si="340"/>
        <v>1</v>
      </c>
      <c r="K220" s="55" t="str">
        <f t="shared" si="340"/>
        <v>BT_ci_MF</v>
      </c>
      <c r="L220" s="55">
        <f t="shared" si="340"/>
        <v>2</v>
      </c>
      <c r="M220" s="55" t="str">
        <f t="shared" si="340"/>
        <v>BT</v>
      </c>
      <c r="N220" s="55" t="str">
        <f t="shared" si="340"/>
        <v>h2</v>
      </c>
      <c r="O220" s="55">
        <f t="shared" si="307"/>
        <v>2052</v>
      </c>
      <c r="P220" s="55">
        <f t="shared" si="299"/>
        <v>2053</v>
      </c>
      <c r="Q220" s="55" t="str">
        <f t="shared" si="311"/>
        <v>ray grass d'Italie</v>
      </c>
      <c r="R220" s="55" t="str">
        <f t="shared" si="308"/>
        <v>ok</v>
      </c>
      <c r="S220" s="50" t="str">
        <f t="shared" si="280"/>
        <v>781_1895-562_NGC25-1-2-BT-h2</v>
      </c>
      <c r="T220" s="50" t="str">
        <f>CONCATENATE(F220,"-",I220,"-",J220,"-",L220,"-",M220,"-",N220,"-",P220,"-",VLOOKUP(Q220,Liste_plantes!$A$2:$B$7,2,FALSE))</f>
        <v>781_1895-562_NGC25-1-2-BT-h2-2053-rgi</v>
      </c>
      <c r="U220" s="86">
        <f t="shared" si="316"/>
        <v>55747</v>
      </c>
      <c r="V220" s="86" t="str">
        <f t="shared" si="300"/>
        <v>08/03/2053</v>
      </c>
      <c r="W220" s="53" t="str">
        <f t="shared" si="312"/>
        <v>OK</v>
      </c>
      <c r="X220" s="28">
        <f t="shared" si="328"/>
        <v>229</v>
      </c>
      <c r="Y220" s="28">
        <f t="shared" si="318"/>
        <v>433</v>
      </c>
      <c r="Z220" s="20" t="str">
        <f t="shared" si="313"/>
        <v>snu_ini.xml</v>
      </c>
      <c r="AA220" s="50" t="str">
        <f t="shared" si="302"/>
        <v>330562_0.1574</v>
      </c>
      <c r="AB220" s="18" t="str">
        <f t="shared" si="325"/>
        <v>14050_h2_sta.xml</v>
      </c>
      <c r="AC220" s="18" t="str">
        <f t="shared" si="314"/>
        <v>14050.2052</v>
      </c>
      <c r="AD220" s="18" t="str">
        <f t="shared" si="304"/>
        <v>14050.2053</v>
      </c>
      <c r="AE220" s="20">
        <f t="shared" si="305"/>
        <v>2</v>
      </c>
      <c r="AF220" s="15">
        <v>1</v>
      </c>
      <c r="AG220" s="3">
        <v>0</v>
      </c>
      <c r="AH220" s="20" t="str">
        <f>VLOOKUP(Q220,Liste_plantes!$A$2:$C$7,3,FALSE)</f>
        <v>ItalianRyegrass_CoverCrop_plt.xml</v>
      </c>
      <c r="AI220" s="20" t="str">
        <f>CONCATENATE(J220,"-",L220,"-",VLOOKUP(Q220,Liste_plantes!$A$2:$B$7,2,FALSE),"_tec.xml")</f>
        <v>1-2-rgi_tec.xml</v>
      </c>
      <c r="AJ220" s="3" t="s">
        <v>16</v>
      </c>
      <c r="AK220" s="15" t="s">
        <v>16</v>
      </c>
      <c r="AL220" s="15" t="s">
        <v>16</v>
      </c>
      <c r="AM220" s="15" t="s">
        <v>16</v>
      </c>
    </row>
    <row r="221" spans="1:39" x14ac:dyDescent="0.3">
      <c r="A221" s="55" t="str">
        <f t="shared" ref="A221:N221" si="341">A220</f>
        <v>cnrm-cm5-aladin63</v>
      </c>
      <c r="B221" s="55" t="str">
        <f t="shared" si="341"/>
        <v>cca</v>
      </c>
      <c r="C221" s="55" t="str">
        <f t="shared" si="341"/>
        <v>8.5</v>
      </c>
      <c r="D221" s="55">
        <f t="shared" si="341"/>
        <v>1895</v>
      </c>
      <c r="E221" s="55">
        <f t="shared" si="341"/>
        <v>14050</v>
      </c>
      <c r="F221" s="55" t="str">
        <f t="shared" si="341"/>
        <v>781_1895</v>
      </c>
      <c r="G221" s="55">
        <f t="shared" si="341"/>
        <v>330562</v>
      </c>
      <c r="H221" s="55" t="str">
        <f t="shared" si="341"/>
        <v>0.1574</v>
      </c>
      <c r="I221" s="55" t="str">
        <f t="shared" si="296"/>
        <v>562_NGC25</v>
      </c>
      <c r="J221" s="55">
        <f t="shared" si="341"/>
        <v>1</v>
      </c>
      <c r="K221" s="55" t="str">
        <f t="shared" si="341"/>
        <v>BT_ci_MF</v>
      </c>
      <c r="L221" s="55">
        <f t="shared" si="341"/>
        <v>2</v>
      </c>
      <c r="M221" s="55" t="str">
        <f t="shared" si="341"/>
        <v>BT</v>
      </c>
      <c r="N221" s="55" t="str">
        <f t="shared" si="341"/>
        <v>h2</v>
      </c>
      <c r="O221" s="55">
        <f t="shared" si="307"/>
        <v>2053</v>
      </c>
      <c r="P221" s="55">
        <f t="shared" si="299"/>
        <v>2053</v>
      </c>
      <c r="Q221" s="55" t="str">
        <f t="shared" si="311"/>
        <v>maïs fourrage</v>
      </c>
      <c r="R221" s="55" t="str">
        <f t="shared" si="308"/>
        <v>ok</v>
      </c>
      <c r="S221" s="50" t="str">
        <f t="shared" si="280"/>
        <v>781_1895-562_NGC25-1-2-BT-h2</v>
      </c>
      <c r="T221" s="50" t="str">
        <f>CONCATENATE(F221,"-",I221,"-",J221,"-",L221,"-",M221,"-",N221,"-",P221,"-",VLOOKUP(Q221,Liste_plantes!$A$2:$B$7,2,FALSE))</f>
        <v>781_1895-562_NGC25-1-2-BT-h2-2053-MF</v>
      </c>
      <c r="U221" s="86">
        <f t="shared" si="316"/>
        <v>55952</v>
      </c>
      <c r="V221" s="86" t="str">
        <f t="shared" si="300"/>
        <v>01/10/2053</v>
      </c>
      <c r="W221" s="53" t="str">
        <f t="shared" si="312"/>
        <v>OK</v>
      </c>
      <c r="X221" s="28">
        <f t="shared" si="328"/>
        <v>68</v>
      </c>
      <c r="Y221" s="28">
        <f t="shared" si="318"/>
        <v>274</v>
      </c>
      <c r="Z221" s="20" t="str">
        <f t="shared" si="313"/>
        <v>snu_ini.xml</v>
      </c>
      <c r="AA221" s="50" t="str">
        <f t="shared" si="302"/>
        <v>330562_0.1574</v>
      </c>
      <c r="AB221" s="18" t="str">
        <f t="shared" si="325"/>
        <v>14050_h2_sta.xml</v>
      </c>
      <c r="AC221" s="18" t="str">
        <f t="shared" si="314"/>
        <v>14050.2053</v>
      </c>
      <c r="AD221" s="18" t="str">
        <f t="shared" si="304"/>
        <v>14050.2053</v>
      </c>
      <c r="AE221" s="20">
        <f t="shared" si="305"/>
        <v>1</v>
      </c>
      <c r="AF221" s="15">
        <v>1</v>
      </c>
      <c r="AG221" s="3">
        <v>0</v>
      </c>
      <c r="AH221" s="20" t="str">
        <f>VLOOKUP(Q221,Liste_plantes!$A$2:$C$7,3,FALSE)</f>
        <v>corn_plt.xml</v>
      </c>
      <c r="AI221" s="20" t="str">
        <f>CONCATENATE(J221,"-",L221,"-",VLOOKUP(Q221,Liste_plantes!$A$2:$B$7,2,FALSE),"_tec.xml")</f>
        <v>1-2-MF_tec.xml</v>
      </c>
      <c r="AJ221" s="3" t="s">
        <v>16</v>
      </c>
      <c r="AK221" s="15" t="s">
        <v>16</v>
      </c>
      <c r="AL221" s="15" t="s">
        <v>16</v>
      </c>
      <c r="AM221" s="15" t="s">
        <v>16</v>
      </c>
    </row>
    <row r="222" spans="1:39" x14ac:dyDescent="0.3">
      <c r="A222" s="55" t="str">
        <f t="shared" ref="A222:N222" si="342">A221</f>
        <v>cnrm-cm5-aladin63</v>
      </c>
      <c r="B222" s="55" t="str">
        <f t="shared" si="342"/>
        <v>cca</v>
      </c>
      <c r="C222" s="55" t="str">
        <f t="shared" si="342"/>
        <v>8.5</v>
      </c>
      <c r="D222" s="55">
        <f t="shared" si="342"/>
        <v>1895</v>
      </c>
      <c r="E222" s="55">
        <f t="shared" si="342"/>
        <v>14050</v>
      </c>
      <c r="F222" s="55" t="str">
        <f t="shared" si="342"/>
        <v>781_1895</v>
      </c>
      <c r="G222" s="55">
        <f t="shared" si="342"/>
        <v>330562</v>
      </c>
      <c r="H222" s="55" t="str">
        <f t="shared" si="342"/>
        <v>0.1574</v>
      </c>
      <c r="I222" s="55" t="str">
        <f t="shared" si="296"/>
        <v>562_NGC25</v>
      </c>
      <c r="J222" s="55">
        <f t="shared" si="342"/>
        <v>1</v>
      </c>
      <c r="K222" s="55" t="str">
        <f t="shared" si="342"/>
        <v>BT_ci_MF</v>
      </c>
      <c r="L222" s="55">
        <f t="shared" si="342"/>
        <v>2</v>
      </c>
      <c r="M222" s="55" t="str">
        <f t="shared" si="342"/>
        <v>BT</v>
      </c>
      <c r="N222" s="55" t="str">
        <f t="shared" si="342"/>
        <v>h2</v>
      </c>
      <c r="O222" s="55">
        <f t="shared" si="307"/>
        <v>2053</v>
      </c>
      <c r="P222" s="55">
        <f t="shared" si="299"/>
        <v>2054</v>
      </c>
      <c r="Q222" s="55" t="str">
        <f t="shared" si="311"/>
        <v>blé tendre</v>
      </c>
      <c r="R222" s="55" t="str">
        <f t="shared" si="308"/>
        <v>ok</v>
      </c>
      <c r="S222" s="50" t="str">
        <f t="shared" si="280"/>
        <v>781_1895-562_NGC25-1-2-BT-h2</v>
      </c>
      <c r="T222" s="50" t="str">
        <f>CONCATENATE(F222,"-",I222,"-",J222,"-",L222,"-",M222,"-",N222,"-",P222,"-",VLOOKUP(Q222,Liste_plantes!$A$2:$B$7,2,FALSE))</f>
        <v>781_1895-562_NGC25-1-2-BT-h2-2054-BT</v>
      </c>
      <c r="U222" s="86">
        <f t="shared" si="316"/>
        <v>56159</v>
      </c>
      <c r="V222" s="86" t="str">
        <f t="shared" si="300"/>
        <v>15/08/2054</v>
      </c>
      <c r="W222" s="53" t="str">
        <f t="shared" si="312"/>
        <v>OK</v>
      </c>
      <c r="X222" s="28">
        <f t="shared" si="328"/>
        <v>275</v>
      </c>
      <c r="Y222" s="28">
        <f t="shared" si="318"/>
        <v>592</v>
      </c>
      <c r="Z222" s="20" t="str">
        <f t="shared" si="313"/>
        <v>snu_ini.xml</v>
      </c>
      <c r="AA222" s="50" t="str">
        <f t="shared" si="302"/>
        <v>330562_0.1574</v>
      </c>
      <c r="AB222" s="18" t="str">
        <f t="shared" si="325"/>
        <v>14050_h2_sta.xml</v>
      </c>
      <c r="AC222" s="18" t="str">
        <f t="shared" si="314"/>
        <v>14050.2053</v>
      </c>
      <c r="AD222" s="18" t="str">
        <f t="shared" si="304"/>
        <v>14050.2054</v>
      </c>
      <c r="AE222" s="20">
        <f t="shared" si="305"/>
        <v>2</v>
      </c>
      <c r="AF222" s="15">
        <v>1</v>
      </c>
      <c r="AG222" s="3">
        <v>0</v>
      </c>
      <c r="AH222" s="20" t="str">
        <f>VLOOKUP(Q222,Liste_plantes!$A$2:$C$7,3,FALSE)</f>
        <v>wheat_plt.xml</v>
      </c>
      <c r="AI222" s="20" t="str">
        <f>CONCATENATE(J222,"-",L222,"-",VLOOKUP(Q222,Liste_plantes!$A$2:$B$7,2,FALSE),"_tec.xml")</f>
        <v>1-2-BT_tec.xml</v>
      </c>
      <c r="AJ222" s="3" t="s">
        <v>16</v>
      </c>
      <c r="AK222" s="15" t="s">
        <v>16</v>
      </c>
      <c r="AL222" s="15" t="s">
        <v>16</v>
      </c>
      <c r="AM222" s="15" t="s">
        <v>16</v>
      </c>
    </row>
    <row r="223" spans="1:39" x14ac:dyDescent="0.3">
      <c r="A223" s="55" t="str">
        <f t="shared" ref="A223:N223" si="343">A222</f>
        <v>cnrm-cm5-aladin63</v>
      </c>
      <c r="B223" s="55" t="str">
        <f t="shared" si="343"/>
        <v>cca</v>
      </c>
      <c r="C223" s="55" t="str">
        <f t="shared" si="343"/>
        <v>8.5</v>
      </c>
      <c r="D223" s="55">
        <f t="shared" si="343"/>
        <v>1895</v>
      </c>
      <c r="E223" s="55">
        <f t="shared" si="343"/>
        <v>14050</v>
      </c>
      <c r="F223" s="55" t="str">
        <f t="shared" si="343"/>
        <v>781_1895</v>
      </c>
      <c r="G223" s="55">
        <f t="shared" si="343"/>
        <v>330562</v>
      </c>
      <c r="H223" s="55" t="str">
        <f t="shared" si="343"/>
        <v>0.1574</v>
      </c>
      <c r="I223" s="55" t="str">
        <f t="shared" si="296"/>
        <v>562_NGC25</v>
      </c>
      <c r="J223" s="55">
        <f t="shared" si="343"/>
        <v>1</v>
      </c>
      <c r="K223" s="55" t="str">
        <f t="shared" si="343"/>
        <v>BT_ci_MF</v>
      </c>
      <c r="L223" s="55">
        <f t="shared" si="343"/>
        <v>2</v>
      </c>
      <c r="M223" s="55" t="str">
        <f t="shared" si="343"/>
        <v>BT</v>
      </c>
      <c r="N223" s="55" t="str">
        <f t="shared" si="343"/>
        <v>h2</v>
      </c>
      <c r="O223" s="55">
        <f t="shared" si="307"/>
        <v>2054</v>
      </c>
      <c r="P223" s="55">
        <f t="shared" si="299"/>
        <v>2055</v>
      </c>
      <c r="Q223" s="55" t="str">
        <f t="shared" si="311"/>
        <v>ray grass d'Italie</v>
      </c>
      <c r="R223" s="55" t="str">
        <f t="shared" si="308"/>
        <v>ok</v>
      </c>
      <c r="S223" s="50" t="str">
        <f t="shared" si="280"/>
        <v>781_1895-562_NGC25-1-2-BT-h2</v>
      </c>
      <c r="T223" s="50" t="str">
        <f>CONCATENATE(F223,"-",I223,"-",J223,"-",L223,"-",M223,"-",N223,"-",P223,"-",VLOOKUP(Q223,Liste_plantes!$A$2:$B$7,2,FALSE))</f>
        <v>781_1895-562_NGC25-1-2-BT-h2-2055-rgi</v>
      </c>
      <c r="U223" s="86">
        <f t="shared" si="316"/>
        <v>56477</v>
      </c>
      <c r="V223" s="86" t="str">
        <f t="shared" si="300"/>
        <v>08/03/2055</v>
      </c>
      <c r="W223" s="53" t="str">
        <f t="shared" si="312"/>
        <v>OK</v>
      </c>
      <c r="X223" s="28">
        <f t="shared" si="328"/>
        <v>228</v>
      </c>
      <c r="Y223" s="28">
        <f t="shared" si="318"/>
        <v>432</v>
      </c>
      <c r="Z223" s="20" t="str">
        <f t="shared" si="313"/>
        <v>snu_ini.xml</v>
      </c>
      <c r="AA223" s="50" t="str">
        <f t="shared" si="302"/>
        <v>330562_0.1574</v>
      </c>
      <c r="AB223" s="18" t="str">
        <f t="shared" si="325"/>
        <v>14050_h2_sta.xml</v>
      </c>
      <c r="AC223" s="18" t="str">
        <f t="shared" si="314"/>
        <v>14050.2054</v>
      </c>
      <c r="AD223" s="18" t="str">
        <f t="shared" si="304"/>
        <v>14050.2055</v>
      </c>
      <c r="AE223" s="20">
        <f t="shared" si="305"/>
        <v>2</v>
      </c>
      <c r="AF223" s="15">
        <v>1</v>
      </c>
      <c r="AG223" s="3">
        <v>0</v>
      </c>
      <c r="AH223" s="20" t="str">
        <f>VLOOKUP(Q223,Liste_plantes!$A$2:$C$7,3,FALSE)</f>
        <v>ItalianRyegrass_CoverCrop_plt.xml</v>
      </c>
      <c r="AI223" s="20" t="str">
        <f>CONCATENATE(J223,"-",L223,"-",VLOOKUP(Q223,Liste_plantes!$A$2:$B$7,2,FALSE),"_tec.xml")</f>
        <v>1-2-rgi_tec.xml</v>
      </c>
      <c r="AJ223" s="3" t="s">
        <v>16</v>
      </c>
      <c r="AK223" s="15" t="s">
        <v>16</v>
      </c>
      <c r="AL223" s="15" t="s">
        <v>16</v>
      </c>
      <c r="AM223" s="15" t="s">
        <v>16</v>
      </c>
    </row>
    <row r="224" spans="1:39" x14ac:dyDescent="0.3">
      <c r="A224" s="55" t="str">
        <f t="shared" ref="A224:N224" si="344">A223</f>
        <v>cnrm-cm5-aladin63</v>
      </c>
      <c r="B224" s="55" t="str">
        <f t="shared" si="344"/>
        <v>cca</v>
      </c>
      <c r="C224" s="55" t="str">
        <f t="shared" si="344"/>
        <v>8.5</v>
      </c>
      <c r="D224" s="55">
        <f t="shared" si="344"/>
        <v>1895</v>
      </c>
      <c r="E224" s="55">
        <f t="shared" si="344"/>
        <v>14050</v>
      </c>
      <c r="F224" s="55" t="str">
        <f t="shared" si="344"/>
        <v>781_1895</v>
      </c>
      <c r="G224" s="55">
        <f t="shared" si="344"/>
        <v>330562</v>
      </c>
      <c r="H224" s="55" t="str">
        <f t="shared" si="344"/>
        <v>0.1574</v>
      </c>
      <c r="I224" s="55" t="str">
        <f t="shared" si="296"/>
        <v>562_NGC25</v>
      </c>
      <c r="J224" s="55">
        <f t="shared" si="344"/>
        <v>1</v>
      </c>
      <c r="K224" s="55" t="str">
        <f t="shared" si="344"/>
        <v>BT_ci_MF</v>
      </c>
      <c r="L224" s="55">
        <f t="shared" si="344"/>
        <v>2</v>
      </c>
      <c r="M224" s="55" t="str">
        <f t="shared" si="344"/>
        <v>BT</v>
      </c>
      <c r="N224" s="55" t="str">
        <f t="shared" si="344"/>
        <v>h2</v>
      </c>
      <c r="O224" s="55">
        <f t="shared" si="307"/>
        <v>2055</v>
      </c>
      <c r="P224" s="55">
        <f t="shared" si="299"/>
        <v>2055</v>
      </c>
      <c r="Q224" s="55" t="str">
        <f t="shared" si="311"/>
        <v>maïs fourrage</v>
      </c>
      <c r="R224" s="55" t="str">
        <f t="shared" si="308"/>
        <v>ok</v>
      </c>
      <c r="S224" s="50" t="str">
        <f t="shared" si="280"/>
        <v>781_1895-562_NGC25-1-2-BT-h2</v>
      </c>
      <c r="T224" s="50" t="str">
        <f>CONCATENATE(F224,"-",I224,"-",J224,"-",L224,"-",M224,"-",N224,"-",P224,"-",VLOOKUP(Q224,Liste_plantes!$A$2:$B$7,2,FALSE))</f>
        <v>781_1895-562_NGC25-1-2-BT-h2-2055-MF</v>
      </c>
      <c r="U224" s="86">
        <f t="shared" si="316"/>
        <v>56682</v>
      </c>
      <c r="V224" s="86" t="str">
        <f t="shared" si="300"/>
        <v>01/10/2055</v>
      </c>
      <c r="W224" s="53" t="str">
        <f t="shared" si="312"/>
        <v>OK</v>
      </c>
      <c r="X224" s="28">
        <f t="shared" si="328"/>
        <v>68</v>
      </c>
      <c r="Y224" s="28">
        <f t="shared" si="318"/>
        <v>274</v>
      </c>
      <c r="Z224" s="20" t="str">
        <f t="shared" si="313"/>
        <v>snu_ini.xml</v>
      </c>
      <c r="AA224" s="50" t="str">
        <f t="shared" si="302"/>
        <v>330562_0.1574</v>
      </c>
      <c r="AB224" s="18" t="str">
        <f t="shared" si="325"/>
        <v>14050_h2_sta.xml</v>
      </c>
      <c r="AC224" s="18" t="str">
        <f t="shared" si="314"/>
        <v>14050.2055</v>
      </c>
      <c r="AD224" s="18" t="str">
        <f t="shared" si="304"/>
        <v>14050.2055</v>
      </c>
      <c r="AE224" s="20">
        <f t="shared" si="305"/>
        <v>1</v>
      </c>
      <c r="AF224" s="15">
        <v>1</v>
      </c>
      <c r="AG224" s="3">
        <v>0</v>
      </c>
      <c r="AH224" s="20" t="str">
        <f>VLOOKUP(Q224,Liste_plantes!$A$2:$C$7,3,FALSE)</f>
        <v>corn_plt.xml</v>
      </c>
      <c r="AI224" s="20" t="str">
        <f>CONCATENATE(J224,"-",L224,"-",VLOOKUP(Q224,Liste_plantes!$A$2:$B$7,2,FALSE),"_tec.xml")</f>
        <v>1-2-MF_tec.xml</v>
      </c>
      <c r="AJ224" s="3" t="s">
        <v>16</v>
      </c>
      <c r="AK224" s="15" t="s">
        <v>16</v>
      </c>
      <c r="AL224" s="15" t="s">
        <v>16</v>
      </c>
      <c r="AM224" s="15" t="s">
        <v>16</v>
      </c>
    </row>
    <row r="225" spans="1:39" x14ac:dyDescent="0.3">
      <c r="A225" s="55" t="str">
        <f t="shared" ref="A225:N225" si="345">A224</f>
        <v>cnrm-cm5-aladin63</v>
      </c>
      <c r="B225" s="55" t="str">
        <f t="shared" si="345"/>
        <v>cca</v>
      </c>
      <c r="C225" s="55" t="str">
        <f t="shared" si="345"/>
        <v>8.5</v>
      </c>
      <c r="D225" s="55">
        <f t="shared" si="345"/>
        <v>1895</v>
      </c>
      <c r="E225" s="55">
        <f t="shared" si="345"/>
        <v>14050</v>
      </c>
      <c r="F225" s="55" t="str">
        <f t="shared" si="345"/>
        <v>781_1895</v>
      </c>
      <c r="G225" s="55">
        <f t="shared" si="345"/>
        <v>330562</v>
      </c>
      <c r="H225" s="55" t="str">
        <f t="shared" si="345"/>
        <v>0.1574</v>
      </c>
      <c r="I225" s="55" t="str">
        <f t="shared" si="296"/>
        <v>562_NGC25</v>
      </c>
      <c r="J225" s="55">
        <f t="shared" si="345"/>
        <v>1</v>
      </c>
      <c r="K225" s="55" t="str">
        <f t="shared" si="345"/>
        <v>BT_ci_MF</v>
      </c>
      <c r="L225" s="55">
        <f t="shared" si="345"/>
        <v>2</v>
      </c>
      <c r="M225" s="55" t="str">
        <f t="shared" si="345"/>
        <v>BT</v>
      </c>
      <c r="N225" s="55" t="str">
        <f t="shared" si="345"/>
        <v>h2</v>
      </c>
      <c r="O225" s="55">
        <f t="shared" si="307"/>
        <v>2055</v>
      </c>
      <c r="P225" s="55">
        <f t="shared" si="299"/>
        <v>2056</v>
      </c>
      <c r="Q225" s="55" t="str">
        <f t="shared" si="311"/>
        <v>blé tendre</v>
      </c>
      <c r="R225" s="55" t="str">
        <f t="shared" si="308"/>
        <v>ok</v>
      </c>
      <c r="S225" s="50" t="str">
        <f t="shared" si="280"/>
        <v>781_1895-562_NGC25-1-2-BT-h2</v>
      </c>
      <c r="T225" s="50" t="str">
        <f>CONCATENATE(F225,"-",I225,"-",J225,"-",L225,"-",M225,"-",N225,"-",P225,"-",VLOOKUP(Q225,Liste_plantes!$A$2:$B$7,2,FALSE))</f>
        <v>781_1895-562_NGC25-1-2-BT-h2-2056-BT</v>
      </c>
      <c r="U225" s="86">
        <f t="shared" si="316"/>
        <v>56889</v>
      </c>
      <c r="V225" s="86" t="str">
        <f t="shared" si="300"/>
        <v>15/08/2056</v>
      </c>
      <c r="W225" s="53" t="str">
        <f t="shared" si="312"/>
        <v>OK</v>
      </c>
      <c r="X225" s="28">
        <f t="shared" si="328"/>
        <v>275</v>
      </c>
      <c r="Y225" s="28">
        <f t="shared" si="318"/>
        <v>593</v>
      </c>
      <c r="Z225" s="20" t="str">
        <f t="shared" si="313"/>
        <v>snu_ini.xml</v>
      </c>
      <c r="AA225" s="50" t="str">
        <f t="shared" si="302"/>
        <v>330562_0.1574</v>
      </c>
      <c r="AB225" s="18" t="str">
        <f t="shared" si="325"/>
        <v>14050_h2_sta.xml</v>
      </c>
      <c r="AC225" s="18" t="str">
        <f t="shared" si="314"/>
        <v>14050.2055</v>
      </c>
      <c r="AD225" s="18" t="str">
        <f t="shared" si="304"/>
        <v>14050.2056</v>
      </c>
      <c r="AE225" s="20">
        <f t="shared" si="305"/>
        <v>2</v>
      </c>
      <c r="AF225" s="15">
        <v>1</v>
      </c>
      <c r="AG225" s="3">
        <v>0</v>
      </c>
      <c r="AH225" s="20" t="str">
        <f>VLOOKUP(Q225,Liste_plantes!$A$2:$C$7,3,FALSE)</f>
        <v>wheat_plt.xml</v>
      </c>
      <c r="AI225" s="20" t="str">
        <f>CONCATENATE(J225,"-",L225,"-",VLOOKUP(Q225,Liste_plantes!$A$2:$B$7,2,FALSE),"_tec.xml")</f>
        <v>1-2-BT_tec.xml</v>
      </c>
      <c r="AJ225" s="3" t="s">
        <v>16</v>
      </c>
      <c r="AK225" s="15" t="s">
        <v>16</v>
      </c>
      <c r="AL225" s="15" t="s">
        <v>16</v>
      </c>
      <c r="AM225" s="15" t="s">
        <v>16</v>
      </c>
    </row>
    <row r="226" spans="1:39" x14ac:dyDescent="0.3">
      <c r="A226" s="55" t="str">
        <f t="shared" ref="A226:N226" si="346">A225</f>
        <v>cnrm-cm5-aladin63</v>
      </c>
      <c r="B226" s="55" t="str">
        <f t="shared" si="346"/>
        <v>cca</v>
      </c>
      <c r="C226" s="55" t="str">
        <f t="shared" si="346"/>
        <v>8.5</v>
      </c>
      <c r="D226" s="55">
        <f t="shared" si="346"/>
        <v>1895</v>
      </c>
      <c r="E226" s="55">
        <f t="shared" si="346"/>
        <v>14050</v>
      </c>
      <c r="F226" s="55" t="str">
        <f t="shared" si="346"/>
        <v>781_1895</v>
      </c>
      <c r="G226" s="55">
        <f t="shared" si="346"/>
        <v>330562</v>
      </c>
      <c r="H226" s="55" t="str">
        <f t="shared" si="346"/>
        <v>0.1574</v>
      </c>
      <c r="I226" s="55" t="str">
        <f t="shared" si="296"/>
        <v>562_NGC25</v>
      </c>
      <c r="J226" s="55">
        <f t="shared" si="346"/>
        <v>1</v>
      </c>
      <c r="K226" s="55" t="str">
        <f t="shared" si="346"/>
        <v>BT_ci_MF</v>
      </c>
      <c r="L226" s="55">
        <f t="shared" si="346"/>
        <v>2</v>
      </c>
      <c r="M226" s="55" t="str">
        <f t="shared" si="346"/>
        <v>BT</v>
      </c>
      <c r="N226" s="55" t="str">
        <f t="shared" si="346"/>
        <v>h2</v>
      </c>
      <c r="O226" s="55">
        <f>IF(Q225="maïs fourrage",O225,O225+1)</f>
        <v>2056</v>
      </c>
      <c r="P226" s="55">
        <f t="shared" si="299"/>
        <v>2057</v>
      </c>
      <c r="Q226" s="55" t="str">
        <f t="shared" si="311"/>
        <v>ray grass d'Italie</v>
      </c>
      <c r="R226" s="55" t="str">
        <f t="shared" si="308"/>
        <v>ok</v>
      </c>
      <c r="S226" s="50" t="str">
        <f t="shared" si="280"/>
        <v>781_1895-562_NGC25-1-2-BT-h2</v>
      </c>
      <c r="T226" s="50" t="str">
        <f>CONCATENATE(F226,"-",I226,"-",J226,"-",L226,"-",M226,"-",N226,"-",P226,"-",VLOOKUP(Q226,Liste_plantes!$A$2:$B$7,2,FALSE))</f>
        <v>781_1895-562_NGC25-1-2-BT-h2-2057-rgi</v>
      </c>
      <c r="U226" s="86">
        <f t="shared" si="316"/>
        <v>57208</v>
      </c>
      <c r="V226" s="86" t="str">
        <f t="shared" si="300"/>
        <v>08/03/2057</v>
      </c>
      <c r="W226" s="53" t="str">
        <f t="shared" si="312"/>
        <v>OK</v>
      </c>
      <c r="X226" s="28">
        <f t="shared" si="328"/>
        <v>229</v>
      </c>
      <c r="Y226" s="28">
        <f t="shared" si="318"/>
        <v>433</v>
      </c>
      <c r="Z226" s="20" t="str">
        <f t="shared" si="313"/>
        <v>snu_ini.xml</v>
      </c>
      <c r="AA226" s="50" t="str">
        <f t="shared" si="302"/>
        <v>330562_0.1574</v>
      </c>
      <c r="AB226" s="18" t="str">
        <f t="shared" si="325"/>
        <v>14050_h2_sta.xml</v>
      </c>
      <c r="AC226" s="18" t="str">
        <f t="shared" si="314"/>
        <v>14050.2056</v>
      </c>
      <c r="AD226" s="18" t="str">
        <f t="shared" si="304"/>
        <v>14050.2057</v>
      </c>
      <c r="AE226" s="20">
        <f t="shared" si="305"/>
        <v>2</v>
      </c>
      <c r="AF226" s="15">
        <v>1</v>
      </c>
      <c r="AG226" s="3">
        <v>0</v>
      </c>
      <c r="AH226" s="20" t="str">
        <f>VLOOKUP(Q226,Liste_plantes!$A$2:$C$7,3,FALSE)</f>
        <v>ItalianRyegrass_CoverCrop_plt.xml</v>
      </c>
      <c r="AI226" s="20" t="str">
        <f>CONCATENATE(J226,"-",L226,"-",VLOOKUP(Q226,Liste_plantes!$A$2:$B$7,2,FALSE),"_tec.xml")</f>
        <v>1-2-rgi_tec.xml</v>
      </c>
      <c r="AJ226" s="3" t="s">
        <v>16</v>
      </c>
      <c r="AK226" s="15" t="s">
        <v>16</v>
      </c>
      <c r="AL226" s="15" t="s">
        <v>16</v>
      </c>
      <c r="AM226" s="15" t="s">
        <v>16</v>
      </c>
    </row>
    <row r="227" spans="1:39" x14ac:dyDescent="0.3">
      <c r="A227" s="55" t="str">
        <f t="shared" ref="A227:N227" si="347">A226</f>
        <v>cnrm-cm5-aladin63</v>
      </c>
      <c r="B227" s="55" t="str">
        <f t="shared" si="347"/>
        <v>cca</v>
      </c>
      <c r="C227" s="55" t="str">
        <f t="shared" si="347"/>
        <v>8.5</v>
      </c>
      <c r="D227" s="55">
        <f t="shared" si="347"/>
        <v>1895</v>
      </c>
      <c r="E227" s="55">
        <f t="shared" si="347"/>
        <v>14050</v>
      </c>
      <c r="F227" s="55" t="str">
        <f t="shared" si="347"/>
        <v>781_1895</v>
      </c>
      <c r="G227" s="55">
        <f t="shared" si="347"/>
        <v>330562</v>
      </c>
      <c r="H227" s="55" t="str">
        <f t="shared" si="347"/>
        <v>0.1574</v>
      </c>
      <c r="I227" s="55" t="str">
        <f t="shared" si="296"/>
        <v>562_NGC25</v>
      </c>
      <c r="J227" s="55">
        <f t="shared" si="347"/>
        <v>1</v>
      </c>
      <c r="K227" s="55" t="str">
        <f t="shared" si="347"/>
        <v>BT_ci_MF</v>
      </c>
      <c r="L227" s="55">
        <f t="shared" si="347"/>
        <v>2</v>
      </c>
      <c r="M227" s="55" t="str">
        <f t="shared" si="347"/>
        <v>BT</v>
      </c>
      <c r="N227" s="55" t="str">
        <f t="shared" si="347"/>
        <v>h2</v>
      </c>
      <c r="O227" s="55">
        <f t="shared" ref="O227:O245" si="348">IF(Q226="maïs fourrage",O226,O226+1)</f>
        <v>2057</v>
      </c>
      <c r="P227" s="55">
        <f t="shared" si="299"/>
        <v>2057</v>
      </c>
      <c r="Q227" s="55" t="str">
        <f t="shared" si="311"/>
        <v>maïs fourrage</v>
      </c>
      <c r="R227" s="55" t="str">
        <f t="shared" si="308"/>
        <v>ok</v>
      </c>
      <c r="S227" s="50" t="str">
        <f t="shared" si="280"/>
        <v>781_1895-562_NGC25-1-2-BT-h2</v>
      </c>
      <c r="T227" s="50" t="str">
        <f>CONCATENATE(F227,"-",I227,"-",J227,"-",L227,"-",M227,"-",N227,"-",P227,"-",VLOOKUP(Q227,Liste_plantes!$A$2:$B$7,2,FALSE))</f>
        <v>781_1895-562_NGC25-1-2-BT-h2-2057-MF</v>
      </c>
      <c r="U227" s="86">
        <f t="shared" si="316"/>
        <v>57413</v>
      </c>
      <c r="V227" s="86" t="str">
        <f t="shared" si="300"/>
        <v>01/10/2057</v>
      </c>
      <c r="W227" s="53" t="str">
        <f t="shared" si="312"/>
        <v>OK</v>
      </c>
      <c r="X227" s="28">
        <f t="shared" si="328"/>
        <v>68</v>
      </c>
      <c r="Y227" s="28">
        <f t="shared" si="318"/>
        <v>274</v>
      </c>
      <c r="Z227" s="20" t="str">
        <f t="shared" si="313"/>
        <v>snu_ini.xml</v>
      </c>
      <c r="AA227" s="50" t="str">
        <f t="shared" si="302"/>
        <v>330562_0.1574</v>
      </c>
      <c r="AB227" s="18" t="str">
        <f t="shared" si="325"/>
        <v>14050_h2_sta.xml</v>
      </c>
      <c r="AC227" s="18" t="str">
        <f t="shared" si="314"/>
        <v>14050.2057</v>
      </c>
      <c r="AD227" s="18" t="str">
        <f t="shared" si="304"/>
        <v>14050.2057</v>
      </c>
      <c r="AE227" s="20">
        <f t="shared" si="305"/>
        <v>1</v>
      </c>
      <c r="AF227" s="15">
        <v>1</v>
      </c>
      <c r="AG227" s="3">
        <v>0</v>
      </c>
      <c r="AH227" s="20" t="str">
        <f>VLOOKUP(Q227,Liste_plantes!$A$2:$C$7,3,FALSE)</f>
        <v>corn_plt.xml</v>
      </c>
      <c r="AI227" s="20" t="str">
        <f>CONCATENATE(J227,"-",L227,"-",VLOOKUP(Q227,Liste_plantes!$A$2:$B$7,2,FALSE),"_tec.xml")</f>
        <v>1-2-MF_tec.xml</v>
      </c>
      <c r="AJ227" s="3" t="s">
        <v>16</v>
      </c>
      <c r="AK227" s="15" t="s">
        <v>16</v>
      </c>
      <c r="AL227" s="15" t="s">
        <v>16</v>
      </c>
      <c r="AM227" s="15" t="s">
        <v>16</v>
      </c>
    </row>
    <row r="228" spans="1:39" x14ac:dyDescent="0.3">
      <c r="A228" s="55" t="str">
        <f t="shared" ref="A228:L228" si="349">A227</f>
        <v>cnrm-cm5-aladin63</v>
      </c>
      <c r="B228" s="55" t="str">
        <f t="shared" si="349"/>
        <v>cca</v>
      </c>
      <c r="C228" s="55" t="str">
        <f t="shared" si="349"/>
        <v>8.5</v>
      </c>
      <c r="D228" s="55">
        <f t="shared" si="349"/>
        <v>1895</v>
      </c>
      <c r="E228" s="55">
        <f t="shared" si="349"/>
        <v>14050</v>
      </c>
      <c r="F228" s="55" t="str">
        <f t="shared" si="349"/>
        <v>781_1895</v>
      </c>
      <c r="G228" s="55">
        <f t="shared" si="349"/>
        <v>330562</v>
      </c>
      <c r="H228" s="55" t="str">
        <f t="shared" si="349"/>
        <v>0.1574</v>
      </c>
      <c r="I228" s="55" t="str">
        <f t="shared" si="296"/>
        <v>562_NGC25</v>
      </c>
      <c r="J228" s="55">
        <f t="shared" si="349"/>
        <v>1</v>
      </c>
      <c r="K228" s="55" t="str">
        <f t="shared" si="349"/>
        <v>BT_ci_MF</v>
      </c>
      <c r="L228" s="55">
        <f t="shared" si="349"/>
        <v>2</v>
      </c>
      <c r="M228" s="55" t="str">
        <f>M227</f>
        <v>BT</v>
      </c>
      <c r="N228" s="55" t="str">
        <f t="shared" ref="N228" si="350">N227</f>
        <v>h2</v>
      </c>
      <c r="O228" s="55">
        <f t="shared" si="348"/>
        <v>2057</v>
      </c>
      <c r="P228" s="55">
        <f t="shared" si="299"/>
        <v>2058</v>
      </c>
      <c r="Q228" s="55" t="str">
        <f>Q225</f>
        <v>blé tendre</v>
      </c>
      <c r="R228" s="55" t="str">
        <f t="shared" si="308"/>
        <v>ok</v>
      </c>
      <c r="S228" s="50" t="str">
        <f t="shared" si="280"/>
        <v>781_1895-562_NGC25-1-2-BT-h2</v>
      </c>
      <c r="T228" s="50" t="str">
        <f>CONCATENATE(F228,"-",I228,"-",J228,"-",L228,"-",M228,"-",N228,"-",P228,"-",VLOOKUP(Q228,Liste_plantes!$A$2:$B$7,2,FALSE))</f>
        <v>781_1895-562_NGC25-1-2-BT-h2-2058-BT</v>
      </c>
      <c r="U228" s="86">
        <f t="shared" si="316"/>
        <v>57620</v>
      </c>
      <c r="V228" s="86" t="str">
        <f t="shared" si="300"/>
        <v>15/08/2058</v>
      </c>
      <c r="W228" s="53" t="str">
        <f t="shared" si="312"/>
        <v>OK</v>
      </c>
      <c r="X228" s="28">
        <f t="shared" si="328"/>
        <v>275</v>
      </c>
      <c r="Y228" s="28">
        <f t="shared" si="318"/>
        <v>592</v>
      </c>
      <c r="Z228" s="20" t="str">
        <f t="shared" si="313"/>
        <v>snu_ini.xml</v>
      </c>
      <c r="AA228" s="50" t="str">
        <f t="shared" si="302"/>
        <v>330562_0.1574</v>
      </c>
      <c r="AB228" s="18" t="str">
        <f t="shared" si="325"/>
        <v>14050_h2_sta.xml</v>
      </c>
      <c r="AC228" s="18" t="str">
        <f t="shared" si="314"/>
        <v>14050.2057</v>
      </c>
      <c r="AD228" s="18" t="str">
        <f t="shared" si="304"/>
        <v>14050.2058</v>
      </c>
      <c r="AE228" s="20">
        <f t="shared" si="305"/>
        <v>2</v>
      </c>
      <c r="AF228" s="15">
        <v>1</v>
      </c>
      <c r="AG228" s="3">
        <v>0</v>
      </c>
      <c r="AH228" s="20" t="str">
        <f>VLOOKUP(Q228,Liste_plantes!$A$2:$C$7,3,FALSE)</f>
        <v>wheat_plt.xml</v>
      </c>
      <c r="AI228" s="20" t="str">
        <f>CONCATENATE(J228,"-",L228,"-",VLOOKUP(Q228,Liste_plantes!$A$2:$B$7,2,FALSE),"_tec.xml")</f>
        <v>1-2-BT_tec.xml</v>
      </c>
      <c r="AJ228" s="3" t="s">
        <v>16</v>
      </c>
      <c r="AK228" s="15" t="s">
        <v>16</v>
      </c>
      <c r="AL228" s="15" t="s">
        <v>16</v>
      </c>
      <c r="AM228" s="15" t="s">
        <v>16</v>
      </c>
    </row>
    <row r="229" spans="1:39" x14ac:dyDescent="0.3">
      <c r="A229" s="55" t="str">
        <f t="shared" ref="A229:N229" si="351">A228</f>
        <v>cnrm-cm5-aladin63</v>
      </c>
      <c r="B229" s="55" t="str">
        <f t="shared" si="351"/>
        <v>cca</v>
      </c>
      <c r="C229" s="55" t="str">
        <f t="shared" si="351"/>
        <v>8.5</v>
      </c>
      <c r="D229" s="55">
        <f t="shared" si="351"/>
        <v>1895</v>
      </c>
      <c r="E229" s="55">
        <f t="shared" si="351"/>
        <v>14050</v>
      </c>
      <c r="F229" s="55" t="str">
        <f t="shared" si="351"/>
        <v>781_1895</v>
      </c>
      <c r="G229" s="55">
        <f t="shared" si="351"/>
        <v>330562</v>
      </c>
      <c r="H229" s="55" t="str">
        <f t="shared" si="351"/>
        <v>0.1574</v>
      </c>
      <c r="I229" s="55" t="str">
        <f t="shared" si="296"/>
        <v>562_NGC25</v>
      </c>
      <c r="J229" s="55">
        <f t="shared" si="351"/>
        <v>1</v>
      </c>
      <c r="K229" s="55" t="str">
        <f t="shared" si="351"/>
        <v>BT_ci_MF</v>
      </c>
      <c r="L229" s="55">
        <f t="shared" si="351"/>
        <v>2</v>
      </c>
      <c r="M229" s="55" t="str">
        <f t="shared" si="351"/>
        <v>BT</v>
      </c>
      <c r="N229" s="55" t="str">
        <f t="shared" si="351"/>
        <v>h2</v>
      </c>
      <c r="O229" s="55">
        <f t="shared" si="348"/>
        <v>2058</v>
      </c>
      <c r="P229" s="55">
        <f t="shared" si="299"/>
        <v>2059</v>
      </c>
      <c r="Q229" s="55" t="str">
        <f t="shared" si="311"/>
        <v>ray grass d'Italie</v>
      </c>
      <c r="R229" s="55" t="str">
        <f t="shared" si="308"/>
        <v>ok</v>
      </c>
      <c r="S229" s="50" t="str">
        <f t="shared" si="280"/>
        <v>781_1895-562_NGC25-1-2-BT-h2</v>
      </c>
      <c r="T229" s="50" t="str">
        <f>CONCATENATE(F229,"-",I229,"-",J229,"-",L229,"-",M229,"-",N229,"-",P229,"-",VLOOKUP(Q229,Liste_plantes!$A$2:$B$7,2,FALSE))</f>
        <v>781_1895-562_NGC25-1-2-BT-h2-2059-rgi</v>
      </c>
      <c r="U229" s="86">
        <f t="shared" si="316"/>
        <v>57938</v>
      </c>
      <c r="V229" s="86" t="str">
        <f t="shared" si="300"/>
        <v>08/03/2059</v>
      </c>
      <c r="W229" s="53" t="str">
        <f t="shared" si="312"/>
        <v>OK</v>
      </c>
      <c r="X229" s="28">
        <f t="shared" si="328"/>
        <v>228</v>
      </c>
      <c r="Y229" s="28">
        <f t="shared" si="318"/>
        <v>432</v>
      </c>
      <c r="Z229" s="20" t="str">
        <f t="shared" si="313"/>
        <v>snu_ini.xml</v>
      </c>
      <c r="AA229" s="50" t="str">
        <f t="shared" si="302"/>
        <v>330562_0.1574</v>
      </c>
      <c r="AB229" s="18" t="str">
        <f t="shared" si="325"/>
        <v>14050_h2_sta.xml</v>
      </c>
      <c r="AC229" s="18" t="str">
        <f t="shared" si="314"/>
        <v>14050.2058</v>
      </c>
      <c r="AD229" s="18" t="str">
        <f t="shared" si="304"/>
        <v>14050.2059</v>
      </c>
      <c r="AE229" s="20">
        <f t="shared" si="305"/>
        <v>2</v>
      </c>
      <c r="AF229" s="15">
        <v>1</v>
      </c>
      <c r="AG229" s="3">
        <v>0</v>
      </c>
      <c r="AH229" s="20" t="str">
        <f>VLOOKUP(Q229,Liste_plantes!$A$2:$C$7,3,FALSE)</f>
        <v>ItalianRyegrass_CoverCrop_plt.xml</v>
      </c>
      <c r="AI229" s="20" t="str">
        <f>CONCATENATE(J229,"-",L229,"-",VLOOKUP(Q229,Liste_plantes!$A$2:$B$7,2,FALSE),"_tec.xml")</f>
        <v>1-2-rgi_tec.xml</v>
      </c>
      <c r="AJ229" s="3" t="s">
        <v>16</v>
      </c>
      <c r="AK229" s="15" t="s">
        <v>16</v>
      </c>
      <c r="AL229" s="15" t="s">
        <v>16</v>
      </c>
      <c r="AM229" s="15" t="s">
        <v>16</v>
      </c>
    </row>
    <row r="230" spans="1:39" x14ac:dyDescent="0.3">
      <c r="A230" s="55" t="str">
        <f t="shared" ref="A230:N230" si="352">A229</f>
        <v>cnrm-cm5-aladin63</v>
      </c>
      <c r="B230" s="55" t="str">
        <f t="shared" si="352"/>
        <v>cca</v>
      </c>
      <c r="C230" s="55" t="str">
        <f t="shared" si="352"/>
        <v>8.5</v>
      </c>
      <c r="D230" s="55">
        <f t="shared" si="352"/>
        <v>1895</v>
      </c>
      <c r="E230" s="55">
        <f t="shared" si="352"/>
        <v>14050</v>
      </c>
      <c r="F230" s="55" t="str">
        <f t="shared" si="352"/>
        <v>781_1895</v>
      </c>
      <c r="G230" s="55">
        <f t="shared" si="352"/>
        <v>330562</v>
      </c>
      <c r="H230" s="55" t="str">
        <f t="shared" si="352"/>
        <v>0.1574</v>
      </c>
      <c r="I230" s="55" t="str">
        <f t="shared" si="296"/>
        <v>562_NGC25</v>
      </c>
      <c r="J230" s="55">
        <f t="shared" si="352"/>
        <v>1</v>
      </c>
      <c r="K230" s="55" t="str">
        <f t="shared" si="352"/>
        <v>BT_ci_MF</v>
      </c>
      <c r="L230" s="55">
        <f t="shared" si="352"/>
        <v>2</v>
      </c>
      <c r="M230" s="55" t="str">
        <f t="shared" si="352"/>
        <v>BT</v>
      </c>
      <c r="N230" s="55" t="str">
        <f t="shared" si="352"/>
        <v>h2</v>
      </c>
      <c r="O230" s="55">
        <f t="shared" si="348"/>
        <v>2059</v>
      </c>
      <c r="P230" s="55">
        <f t="shared" si="299"/>
        <v>2059</v>
      </c>
      <c r="Q230" s="55" t="str">
        <f t="shared" si="311"/>
        <v>maïs fourrage</v>
      </c>
      <c r="R230" s="55" t="str">
        <f t="shared" si="308"/>
        <v>ok</v>
      </c>
      <c r="S230" s="50" t="str">
        <f t="shared" si="280"/>
        <v>781_1895-562_NGC25-1-2-BT-h2</v>
      </c>
      <c r="T230" s="50" t="str">
        <f>CONCATENATE(F230,"-",I230,"-",J230,"-",L230,"-",M230,"-",N230,"-",P230,"-",VLOOKUP(Q230,Liste_plantes!$A$2:$B$7,2,FALSE))</f>
        <v>781_1895-562_NGC25-1-2-BT-h2-2059-MF</v>
      </c>
      <c r="U230" s="86">
        <f>V229+1</f>
        <v>58143</v>
      </c>
      <c r="V230" s="86" t="str">
        <f t="shared" si="300"/>
        <v>01/10/2059</v>
      </c>
      <c r="W230" s="53" t="str">
        <f t="shared" si="312"/>
        <v>OK</v>
      </c>
      <c r="X230" s="28">
        <f t="shared" si="328"/>
        <v>68</v>
      </c>
      <c r="Y230" s="28">
        <f t="shared" si="318"/>
        <v>274</v>
      </c>
      <c r="Z230" s="20" t="str">
        <f t="shared" si="313"/>
        <v>snu_ini.xml</v>
      </c>
      <c r="AA230" s="50" t="str">
        <f t="shared" si="302"/>
        <v>330562_0.1574</v>
      </c>
      <c r="AB230" s="18" t="str">
        <f t="shared" si="325"/>
        <v>14050_h2_sta.xml</v>
      </c>
      <c r="AC230" s="18" t="str">
        <f t="shared" si="314"/>
        <v>14050.2059</v>
      </c>
      <c r="AD230" s="18" t="str">
        <f t="shared" si="304"/>
        <v>14050.2059</v>
      </c>
      <c r="AE230" s="20">
        <f t="shared" si="305"/>
        <v>1</v>
      </c>
      <c r="AF230" s="15">
        <v>1</v>
      </c>
      <c r="AG230" s="3">
        <v>0</v>
      </c>
      <c r="AH230" s="20" t="str">
        <f>VLOOKUP(Q230,Liste_plantes!$A$2:$C$7,3,FALSE)</f>
        <v>corn_plt.xml</v>
      </c>
      <c r="AI230" s="20" t="str">
        <f>CONCATENATE(J230,"-",L230,"-",VLOOKUP(Q230,Liste_plantes!$A$2:$B$7,2,FALSE),"_tec.xml")</f>
        <v>1-2-MF_tec.xml</v>
      </c>
      <c r="AJ230" s="3" t="s">
        <v>16</v>
      </c>
      <c r="AK230" s="15" t="s">
        <v>16</v>
      </c>
      <c r="AL230" s="15" t="s">
        <v>16</v>
      </c>
      <c r="AM230" s="15" t="s">
        <v>16</v>
      </c>
    </row>
    <row r="231" spans="1:39" x14ac:dyDescent="0.3">
      <c r="A231" s="55" t="str">
        <f t="shared" ref="A231:N231" si="353">A230</f>
        <v>cnrm-cm5-aladin63</v>
      </c>
      <c r="B231" s="55" t="str">
        <f t="shared" si="353"/>
        <v>cca</v>
      </c>
      <c r="C231" s="55" t="str">
        <f t="shared" si="353"/>
        <v>8.5</v>
      </c>
      <c r="D231" s="55">
        <f t="shared" si="353"/>
        <v>1895</v>
      </c>
      <c r="E231" s="55">
        <f t="shared" si="353"/>
        <v>14050</v>
      </c>
      <c r="F231" s="55" t="str">
        <f t="shared" si="353"/>
        <v>781_1895</v>
      </c>
      <c r="G231" s="55">
        <f t="shared" si="353"/>
        <v>330562</v>
      </c>
      <c r="H231" s="55" t="str">
        <f t="shared" si="353"/>
        <v>0.1574</v>
      </c>
      <c r="I231" s="55" t="str">
        <f t="shared" si="296"/>
        <v>562_NGC25</v>
      </c>
      <c r="J231" s="55">
        <f t="shared" si="353"/>
        <v>1</v>
      </c>
      <c r="K231" s="55" t="str">
        <f t="shared" si="353"/>
        <v>BT_ci_MF</v>
      </c>
      <c r="L231" s="55">
        <f t="shared" si="353"/>
        <v>2</v>
      </c>
      <c r="M231" s="55" t="str">
        <f t="shared" si="353"/>
        <v>BT</v>
      </c>
      <c r="N231" s="55" t="str">
        <f t="shared" si="353"/>
        <v>h2</v>
      </c>
      <c r="O231" s="55">
        <f t="shared" si="348"/>
        <v>2059</v>
      </c>
      <c r="P231" s="55">
        <f t="shared" si="299"/>
        <v>2060</v>
      </c>
      <c r="Q231" s="55" t="str">
        <f t="shared" si="311"/>
        <v>blé tendre</v>
      </c>
      <c r="R231" s="55" t="str">
        <f t="shared" si="308"/>
        <v>ok</v>
      </c>
      <c r="S231" s="50" t="str">
        <f t="shared" si="280"/>
        <v>781_1895-562_NGC25-1-2-BT-h2</v>
      </c>
      <c r="T231" s="50" t="str">
        <f>CONCATENATE(F231,"-",I231,"-",J231,"-",L231,"-",M231,"-",N231,"-",P231,"-",VLOOKUP(Q231,Liste_plantes!$A$2:$B$7,2,FALSE))</f>
        <v>781_1895-562_NGC25-1-2-BT-h2-2060-BT</v>
      </c>
      <c r="U231" s="86">
        <f>V230+1</f>
        <v>58350</v>
      </c>
      <c r="V231" s="86" t="str">
        <f t="shared" si="300"/>
        <v>15/08/2060</v>
      </c>
      <c r="W231" s="53" t="str">
        <f t="shared" si="312"/>
        <v>OK</v>
      </c>
      <c r="X231" s="28">
        <f t="shared" si="328"/>
        <v>275</v>
      </c>
      <c r="Y231" s="28">
        <f t="shared" si="318"/>
        <v>593</v>
      </c>
      <c r="Z231" s="20" t="str">
        <f t="shared" si="313"/>
        <v>snu_ini.xml</v>
      </c>
      <c r="AA231" s="50" t="str">
        <f t="shared" si="302"/>
        <v>330562_0.1574</v>
      </c>
      <c r="AB231" s="18" t="str">
        <f t="shared" si="325"/>
        <v>14050_h2_sta.xml</v>
      </c>
      <c r="AC231" s="18" t="str">
        <f t="shared" si="314"/>
        <v>14050.2059</v>
      </c>
      <c r="AD231" s="18" t="str">
        <f t="shared" si="304"/>
        <v>14050.2060</v>
      </c>
      <c r="AE231" s="20">
        <f t="shared" si="305"/>
        <v>2</v>
      </c>
      <c r="AF231" s="15">
        <v>1</v>
      </c>
      <c r="AG231" s="3">
        <v>0</v>
      </c>
      <c r="AH231" s="20" t="str">
        <f>VLOOKUP(Q231,Liste_plantes!$A$2:$C$7,3,FALSE)</f>
        <v>wheat_plt.xml</v>
      </c>
      <c r="AI231" s="20" t="str">
        <f>CONCATENATE(J231,"-",L231,"-",VLOOKUP(Q231,Liste_plantes!$A$2:$B$7,2,FALSE),"_tec.xml")</f>
        <v>1-2-BT_tec.xml</v>
      </c>
      <c r="AJ231" s="3" t="s">
        <v>16</v>
      </c>
      <c r="AK231" s="15" t="s">
        <v>16</v>
      </c>
      <c r="AL231" s="15" t="s">
        <v>16</v>
      </c>
      <c r="AM231" s="15" t="s">
        <v>16</v>
      </c>
    </row>
    <row r="232" spans="1:39" x14ac:dyDescent="0.3">
      <c r="A232" s="55" t="str">
        <f t="shared" ref="A232:N232" si="354">A231</f>
        <v>cnrm-cm5-aladin63</v>
      </c>
      <c r="B232" s="55" t="str">
        <f t="shared" si="354"/>
        <v>cca</v>
      </c>
      <c r="C232" s="55" t="str">
        <f t="shared" si="354"/>
        <v>8.5</v>
      </c>
      <c r="D232" s="55">
        <f t="shared" si="354"/>
        <v>1895</v>
      </c>
      <c r="E232" s="55">
        <f t="shared" si="354"/>
        <v>14050</v>
      </c>
      <c r="F232" s="55" t="str">
        <f t="shared" si="354"/>
        <v>781_1895</v>
      </c>
      <c r="G232" s="55">
        <f t="shared" si="354"/>
        <v>330562</v>
      </c>
      <c r="H232" s="55" t="str">
        <f t="shared" si="354"/>
        <v>0.1574</v>
      </c>
      <c r="I232" s="55" t="str">
        <f t="shared" si="296"/>
        <v>562_NGC25</v>
      </c>
      <c r="J232" s="55">
        <f t="shared" si="354"/>
        <v>1</v>
      </c>
      <c r="K232" s="55" t="str">
        <f t="shared" si="354"/>
        <v>BT_ci_MF</v>
      </c>
      <c r="L232" s="55">
        <f t="shared" si="354"/>
        <v>2</v>
      </c>
      <c r="M232" s="55" t="str">
        <f t="shared" si="354"/>
        <v>BT</v>
      </c>
      <c r="N232" s="55" t="str">
        <f t="shared" si="354"/>
        <v>h2</v>
      </c>
      <c r="O232" s="55">
        <f t="shared" si="348"/>
        <v>2060</v>
      </c>
      <c r="P232" s="55">
        <f t="shared" si="299"/>
        <v>2061</v>
      </c>
      <c r="Q232" s="55" t="str">
        <f t="shared" si="311"/>
        <v>ray grass d'Italie</v>
      </c>
      <c r="R232" s="55" t="str">
        <f t="shared" si="308"/>
        <v>ok</v>
      </c>
      <c r="S232" s="50" t="str">
        <f t="shared" si="280"/>
        <v>781_1895-562_NGC25-1-2-BT-h2</v>
      </c>
      <c r="T232" s="50" t="str">
        <f>CONCATENATE(F232,"-",I232,"-",J232,"-",L232,"-",M232,"-",N232,"-",P232,"-",VLOOKUP(Q232,Liste_plantes!$A$2:$B$7,2,FALSE))</f>
        <v>781_1895-562_NGC25-1-2-BT-h2-2061-rgi</v>
      </c>
      <c r="U232" s="86">
        <f t="shared" ref="U232:U245" si="355">V231+1</f>
        <v>58669</v>
      </c>
      <c r="V232" s="86" t="str">
        <f t="shared" si="300"/>
        <v>08/03/2061</v>
      </c>
      <c r="W232" s="53" t="str">
        <f t="shared" si="312"/>
        <v>OK</v>
      </c>
      <c r="X232" s="28">
        <f t="shared" si="328"/>
        <v>229</v>
      </c>
      <c r="Y232" s="28">
        <f t="shared" si="318"/>
        <v>433</v>
      </c>
      <c r="Z232" s="20" t="str">
        <f t="shared" si="313"/>
        <v>snu_ini.xml</v>
      </c>
      <c r="AA232" s="50" t="str">
        <f t="shared" si="302"/>
        <v>330562_0.1574</v>
      </c>
      <c r="AB232" s="18" t="str">
        <f t="shared" si="325"/>
        <v>14050_h2_sta.xml</v>
      </c>
      <c r="AC232" s="18" t="str">
        <f t="shared" si="314"/>
        <v>14050.2060</v>
      </c>
      <c r="AD232" s="18" t="str">
        <f t="shared" si="304"/>
        <v>14050.2061</v>
      </c>
      <c r="AE232" s="20">
        <f t="shared" si="305"/>
        <v>2</v>
      </c>
      <c r="AF232" s="15">
        <v>1</v>
      </c>
      <c r="AG232" s="3">
        <v>0</v>
      </c>
      <c r="AH232" s="20" t="str">
        <f>VLOOKUP(Q232,Liste_plantes!$A$2:$C$7,3,FALSE)</f>
        <v>ItalianRyegrass_CoverCrop_plt.xml</v>
      </c>
      <c r="AI232" s="20" t="str">
        <f>CONCATENATE(J232,"-",L232,"-",VLOOKUP(Q232,Liste_plantes!$A$2:$B$7,2,FALSE),"_tec.xml")</f>
        <v>1-2-rgi_tec.xml</v>
      </c>
      <c r="AJ232" s="3" t="s">
        <v>16</v>
      </c>
      <c r="AK232" s="15" t="s">
        <v>16</v>
      </c>
      <c r="AL232" s="15" t="s">
        <v>16</v>
      </c>
      <c r="AM232" s="15" t="s">
        <v>16</v>
      </c>
    </row>
    <row r="233" spans="1:39" x14ac:dyDescent="0.3">
      <c r="A233" s="55" t="str">
        <f t="shared" ref="A233:N233" si="356">A232</f>
        <v>cnrm-cm5-aladin63</v>
      </c>
      <c r="B233" s="55" t="str">
        <f t="shared" si="356"/>
        <v>cca</v>
      </c>
      <c r="C233" s="55" t="str">
        <f t="shared" si="356"/>
        <v>8.5</v>
      </c>
      <c r="D233" s="55">
        <f t="shared" si="356"/>
        <v>1895</v>
      </c>
      <c r="E233" s="55">
        <f t="shared" si="356"/>
        <v>14050</v>
      </c>
      <c r="F233" s="55" t="str">
        <f t="shared" si="356"/>
        <v>781_1895</v>
      </c>
      <c r="G233" s="55">
        <f t="shared" si="356"/>
        <v>330562</v>
      </c>
      <c r="H233" s="55" t="str">
        <f t="shared" si="356"/>
        <v>0.1574</v>
      </c>
      <c r="I233" s="55" t="str">
        <f t="shared" si="296"/>
        <v>562_NGC25</v>
      </c>
      <c r="J233" s="55">
        <f t="shared" si="356"/>
        <v>1</v>
      </c>
      <c r="K233" s="55" t="str">
        <f t="shared" si="356"/>
        <v>BT_ci_MF</v>
      </c>
      <c r="L233" s="55">
        <f t="shared" si="356"/>
        <v>2</v>
      </c>
      <c r="M233" s="55" t="str">
        <f t="shared" si="356"/>
        <v>BT</v>
      </c>
      <c r="N233" s="55" t="str">
        <f t="shared" si="356"/>
        <v>h2</v>
      </c>
      <c r="O233" s="55">
        <f t="shared" si="348"/>
        <v>2061</v>
      </c>
      <c r="P233" s="55">
        <f t="shared" si="299"/>
        <v>2061</v>
      </c>
      <c r="Q233" s="55" t="str">
        <f t="shared" si="311"/>
        <v>maïs fourrage</v>
      </c>
      <c r="R233" s="55" t="str">
        <f t="shared" si="308"/>
        <v>ok</v>
      </c>
      <c r="S233" s="50" t="str">
        <f t="shared" si="280"/>
        <v>781_1895-562_NGC25-1-2-BT-h2</v>
      </c>
      <c r="T233" s="50" t="str">
        <f>CONCATENATE(F233,"-",I233,"-",J233,"-",L233,"-",M233,"-",N233,"-",P233,"-",VLOOKUP(Q233,Liste_plantes!$A$2:$B$7,2,FALSE))</f>
        <v>781_1895-562_NGC25-1-2-BT-h2-2061-MF</v>
      </c>
      <c r="U233" s="86">
        <f t="shared" si="355"/>
        <v>58874</v>
      </c>
      <c r="V233" s="86" t="str">
        <f t="shared" si="300"/>
        <v>01/10/2061</v>
      </c>
      <c r="W233" s="53" t="str">
        <f t="shared" si="312"/>
        <v>OK</v>
      </c>
      <c r="X233" s="28">
        <f>U233-DATE($O233,1,1)+1</f>
        <v>68</v>
      </c>
      <c r="Y233" s="28">
        <f t="shared" si="318"/>
        <v>274</v>
      </c>
      <c r="Z233" s="20" t="str">
        <f t="shared" si="313"/>
        <v>snu_ini.xml</v>
      </c>
      <c r="AA233" s="50" t="str">
        <f t="shared" si="302"/>
        <v>330562_0.1574</v>
      </c>
      <c r="AB233" s="18" t="str">
        <f t="shared" si="325"/>
        <v>14050_h2_sta.xml</v>
      </c>
      <c r="AC233" s="18" t="str">
        <f t="shared" si="314"/>
        <v>14050.2061</v>
      </c>
      <c r="AD233" s="18" t="str">
        <f t="shared" si="304"/>
        <v>14050.2061</v>
      </c>
      <c r="AE233" s="20">
        <f t="shared" si="305"/>
        <v>1</v>
      </c>
      <c r="AF233" s="15">
        <v>1</v>
      </c>
      <c r="AG233" s="3">
        <v>0</v>
      </c>
      <c r="AH233" s="20" t="str">
        <f>VLOOKUP(Q233,Liste_plantes!$A$2:$C$7,3,FALSE)</f>
        <v>corn_plt.xml</v>
      </c>
      <c r="AI233" s="20" t="str">
        <f>CONCATENATE(J233,"-",L233,"-",VLOOKUP(Q233,Liste_plantes!$A$2:$B$7,2,FALSE),"_tec.xml")</f>
        <v>1-2-MF_tec.xml</v>
      </c>
      <c r="AJ233" s="3" t="s">
        <v>16</v>
      </c>
      <c r="AK233" s="15" t="s">
        <v>16</v>
      </c>
      <c r="AL233" s="15" t="s">
        <v>16</v>
      </c>
      <c r="AM233" s="15" t="s">
        <v>16</v>
      </c>
    </row>
    <row r="234" spans="1:39" x14ac:dyDescent="0.3">
      <c r="A234" s="55" t="str">
        <f t="shared" ref="A234:N234" si="357">A233</f>
        <v>cnrm-cm5-aladin63</v>
      </c>
      <c r="B234" s="55" t="str">
        <f t="shared" si="357"/>
        <v>cca</v>
      </c>
      <c r="C234" s="55" t="str">
        <f t="shared" si="357"/>
        <v>8.5</v>
      </c>
      <c r="D234" s="55">
        <f t="shared" si="357"/>
        <v>1895</v>
      </c>
      <c r="E234" s="55">
        <f t="shared" si="357"/>
        <v>14050</v>
      </c>
      <c r="F234" s="55" t="str">
        <f t="shared" si="357"/>
        <v>781_1895</v>
      </c>
      <c r="G234" s="55">
        <f t="shared" si="357"/>
        <v>330562</v>
      </c>
      <c r="H234" s="55" t="str">
        <f t="shared" si="357"/>
        <v>0.1574</v>
      </c>
      <c r="I234" s="55" t="str">
        <f t="shared" si="296"/>
        <v>562_NGC25</v>
      </c>
      <c r="J234" s="55">
        <f t="shared" si="357"/>
        <v>1</v>
      </c>
      <c r="K234" s="55" t="str">
        <f t="shared" si="357"/>
        <v>BT_ci_MF</v>
      </c>
      <c r="L234" s="55">
        <f t="shared" si="357"/>
        <v>2</v>
      </c>
      <c r="M234" s="55" t="str">
        <f t="shared" si="357"/>
        <v>BT</v>
      </c>
      <c r="N234" s="55" t="str">
        <f t="shared" si="357"/>
        <v>h2</v>
      </c>
      <c r="O234" s="55">
        <f t="shared" si="348"/>
        <v>2061</v>
      </c>
      <c r="P234" s="55">
        <f t="shared" si="299"/>
        <v>2062</v>
      </c>
      <c r="Q234" s="55" t="str">
        <f t="shared" si="311"/>
        <v>blé tendre</v>
      </c>
      <c r="R234" s="55" t="str">
        <f t="shared" si="308"/>
        <v>ok</v>
      </c>
      <c r="S234" s="50" t="str">
        <f t="shared" si="280"/>
        <v>781_1895-562_NGC25-1-2-BT-h2</v>
      </c>
      <c r="T234" s="50" t="str">
        <f>CONCATENATE(F234,"-",I234,"-",J234,"-",L234,"-",M234,"-",N234,"-",P234,"-",VLOOKUP(Q234,Liste_plantes!$A$2:$B$7,2,FALSE))</f>
        <v>781_1895-562_NGC25-1-2-BT-h2-2062-BT</v>
      </c>
      <c r="U234" s="86">
        <f t="shared" si="355"/>
        <v>59081</v>
      </c>
      <c r="V234" s="86" t="str">
        <f t="shared" si="300"/>
        <v>15/08/2062</v>
      </c>
      <c r="W234" s="53" t="str">
        <f t="shared" si="312"/>
        <v>OK</v>
      </c>
      <c r="X234" s="28">
        <f>U234-DATE($O234,1,1)+1</f>
        <v>275</v>
      </c>
      <c r="Y234" s="28">
        <f t="shared" si="318"/>
        <v>592</v>
      </c>
      <c r="Z234" s="20" t="str">
        <f t="shared" si="313"/>
        <v>snu_ini.xml</v>
      </c>
      <c r="AA234" s="50" t="str">
        <f t="shared" si="302"/>
        <v>330562_0.1574</v>
      </c>
      <c r="AB234" s="18" t="str">
        <f t="shared" si="325"/>
        <v>14050_h2_sta.xml</v>
      </c>
      <c r="AC234" s="18" t="str">
        <f t="shared" si="314"/>
        <v>14050.2061</v>
      </c>
      <c r="AD234" s="18" t="str">
        <f t="shared" si="304"/>
        <v>14050.2062</v>
      </c>
      <c r="AE234" s="20">
        <f t="shared" si="305"/>
        <v>2</v>
      </c>
      <c r="AF234" s="15">
        <v>1</v>
      </c>
      <c r="AG234" s="3">
        <v>0</v>
      </c>
      <c r="AH234" s="20" t="str">
        <f>VLOOKUP(Q234,Liste_plantes!$A$2:$C$7,3,FALSE)</f>
        <v>wheat_plt.xml</v>
      </c>
      <c r="AI234" s="20" t="str">
        <f>CONCATENATE(J234,"-",L234,"-",VLOOKUP(Q234,Liste_plantes!$A$2:$B$7,2,FALSE),"_tec.xml")</f>
        <v>1-2-BT_tec.xml</v>
      </c>
      <c r="AJ234" s="3" t="s">
        <v>16</v>
      </c>
      <c r="AK234" s="15" t="s">
        <v>16</v>
      </c>
      <c r="AL234" s="15" t="s">
        <v>16</v>
      </c>
      <c r="AM234" s="15" t="s">
        <v>16</v>
      </c>
    </row>
    <row r="235" spans="1:39" x14ac:dyDescent="0.3">
      <c r="A235" s="55" t="str">
        <f t="shared" ref="A235:N235" si="358">A234</f>
        <v>cnrm-cm5-aladin63</v>
      </c>
      <c r="B235" s="55" t="str">
        <f t="shared" si="358"/>
        <v>cca</v>
      </c>
      <c r="C235" s="55" t="str">
        <f t="shared" si="358"/>
        <v>8.5</v>
      </c>
      <c r="D235" s="55">
        <f t="shared" si="358"/>
        <v>1895</v>
      </c>
      <c r="E235" s="55">
        <f t="shared" si="358"/>
        <v>14050</v>
      </c>
      <c r="F235" s="55" t="str">
        <f t="shared" si="358"/>
        <v>781_1895</v>
      </c>
      <c r="G235" s="55">
        <f t="shared" si="358"/>
        <v>330562</v>
      </c>
      <c r="H235" s="55" t="str">
        <f t="shared" si="358"/>
        <v>0.1574</v>
      </c>
      <c r="I235" s="55" t="str">
        <f t="shared" si="296"/>
        <v>562_NGC25</v>
      </c>
      <c r="J235" s="55">
        <f t="shared" si="358"/>
        <v>1</v>
      </c>
      <c r="K235" s="55" t="str">
        <f t="shared" si="358"/>
        <v>BT_ci_MF</v>
      </c>
      <c r="L235" s="55">
        <f t="shared" si="358"/>
        <v>2</v>
      </c>
      <c r="M235" s="55" t="str">
        <f t="shared" si="358"/>
        <v>BT</v>
      </c>
      <c r="N235" s="55" t="str">
        <f t="shared" si="358"/>
        <v>h2</v>
      </c>
      <c r="O235" s="55">
        <f t="shared" si="348"/>
        <v>2062</v>
      </c>
      <c r="P235" s="55">
        <f t="shared" si="299"/>
        <v>2063</v>
      </c>
      <c r="Q235" s="55" t="str">
        <f t="shared" si="311"/>
        <v>ray grass d'Italie</v>
      </c>
      <c r="R235" s="55" t="str">
        <f t="shared" si="308"/>
        <v>ok</v>
      </c>
      <c r="S235" s="50" t="str">
        <f t="shared" si="280"/>
        <v>781_1895-562_NGC25-1-2-BT-h2</v>
      </c>
      <c r="T235" s="50" t="str">
        <f>CONCATENATE(F235,"-",I235,"-",J235,"-",L235,"-",M235,"-",N235,"-",P235,"-",VLOOKUP(Q235,Liste_plantes!$A$2:$B$7,2,FALSE))</f>
        <v>781_1895-562_NGC25-1-2-BT-h2-2063-rgi</v>
      </c>
      <c r="U235" s="86">
        <f t="shared" si="355"/>
        <v>59399</v>
      </c>
      <c r="V235" s="86" t="str">
        <f t="shared" si="300"/>
        <v>08/03/2063</v>
      </c>
      <c r="W235" s="53" t="str">
        <f t="shared" si="312"/>
        <v>OK</v>
      </c>
      <c r="X235" s="28">
        <f t="shared" ref="X235:X248" si="359">U235-DATE($O235,1,1)+1</f>
        <v>228</v>
      </c>
      <c r="Y235" s="28">
        <f t="shared" si="318"/>
        <v>432</v>
      </c>
      <c r="Z235" s="20" t="str">
        <f t="shared" si="313"/>
        <v>snu_ini.xml</v>
      </c>
      <c r="AA235" s="50" t="str">
        <f t="shared" si="302"/>
        <v>330562_0.1574</v>
      </c>
      <c r="AB235" s="18" t="str">
        <f t="shared" si="325"/>
        <v>14050_h2_sta.xml</v>
      </c>
      <c r="AC235" s="18" t="str">
        <f t="shared" si="314"/>
        <v>14050.2062</v>
      </c>
      <c r="AD235" s="18" t="str">
        <f t="shared" si="304"/>
        <v>14050.2063</v>
      </c>
      <c r="AE235" s="20">
        <f t="shared" si="305"/>
        <v>2</v>
      </c>
      <c r="AF235" s="15">
        <v>1</v>
      </c>
      <c r="AG235" s="3">
        <v>0</v>
      </c>
      <c r="AH235" s="20" t="str">
        <f>VLOOKUP(Q235,Liste_plantes!$A$2:$C$7,3,FALSE)</f>
        <v>ItalianRyegrass_CoverCrop_plt.xml</v>
      </c>
      <c r="AI235" s="20" t="str">
        <f>CONCATENATE(J235,"-",L235,"-",VLOOKUP(Q235,Liste_plantes!$A$2:$B$7,2,FALSE),"_tec.xml")</f>
        <v>1-2-rgi_tec.xml</v>
      </c>
      <c r="AJ235" s="3" t="s">
        <v>16</v>
      </c>
      <c r="AK235" s="15" t="s">
        <v>16</v>
      </c>
      <c r="AL235" s="15" t="s">
        <v>16</v>
      </c>
      <c r="AM235" s="15" t="s">
        <v>16</v>
      </c>
    </row>
    <row r="236" spans="1:39" x14ac:dyDescent="0.3">
      <c r="A236" s="55" t="str">
        <f t="shared" ref="A236:N236" si="360">A235</f>
        <v>cnrm-cm5-aladin63</v>
      </c>
      <c r="B236" s="55" t="str">
        <f t="shared" si="360"/>
        <v>cca</v>
      </c>
      <c r="C236" s="55" t="str">
        <f t="shared" si="360"/>
        <v>8.5</v>
      </c>
      <c r="D236" s="55">
        <f t="shared" si="360"/>
        <v>1895</v>
      </c>
      <c r="E236" s="55">
        <f t="shared" si="360"/>
        <v>14050</v>
      </c>
      <c r="F236" s="55" t="str">
        <f t="shared" si="360"/>
        <v>781_1895</v>
      </c>
      <c r="G236" s="55">
        <f t="shared" si="360"/>
        <v>330562</v>
      </c>
      <c r="H236" s="55" t="str">
        <f t="shared" si="360"/>
        <v>0.1574</v>
      </c>
      <c r="I236" s="55" t="str">
        <f t="shared" si="296"/>
        <v>562_NGC25</v>
      </c>
      <c r="J236" s="55">
        <f t="shared" si="360"/>
        <v>1</v>
      </c>
      <c r="K236" s="55" t="str">
        <f t="shared" si="360"/>
        <v>BT_ci_MF</v>
      </c>
      <c r="L236" s="55">
        <f t="shared" si="360"/>
        <v>2</v>
      </c>
      <c r="M236" s="55" t="str">
        <f t="shared" si="360"/>
        <v>BT</v>
      </c>
      <c r="N236" s="55" t="str">
        <f t="shared" si="360"/>
        <v>h2</v>
      </c>
      <c r="O236" s="55">
        <f t="shared" si="348"/>
        <v>2063</v>
      </c>
      <c r="P236" s="55">
        <f t="shared" si="299"/>
        <v>2063</v>
      </c>
      <c r="Q236" s="55" t="str">
        <f t="shared" si="311"/>
        <v>maïs fourrage</v>
      </c>
      <c r="R236" s="55" t="str">
        <f t="shared" si="308"/>
        <v>ok</v>
      </c>
      <c r="S236" s="50" t="str">
        <f t="shared" si="280"/>
        <v>781_1895-562_NGC25-1-2-BT-h2</v>
      </c>
      <c r="T236" s="50" t="str">
        <f>CONCATENATE(F236,"-",I236,"-",J236,"-",L236,"-",M236,"-",N236,"-",P236,"-",VLOOKUP(Q236,Liste_plantes!$A$2:$B$7,2,FALSE))</f>
        <v>781_1895-562_NGC25-1-2-BT-h2-2063-MF</v>
      </c>
      <c r="U236" s="86">
        <f t="shared" si="355"/>
        <v>59604</v>
      </c>
      <c r="V236" s="86" t="str">
        <f t="shared" si="300"/>
        <v>01/10/2063</v>
      </c>
      <c r="W236" s="53" t="str">
        <f t="shared" si="312"/>
        <v>OK</v>
      </c>
      <c r="X236" s="28">
        <f t="shared" si="359"/>
        <v>68</v>
      </c>
      <c r="Y236" s="28">
        <f t="shared" si="318"/>
        <v>274</v>
      </c>
      <c r="Z236" s="20" t="str">
        <f t="shared" si="313"/>
        <v>snu_ini.xml</v>
      </c>
      <c r="AA236" s="50" t="str">
        <f t="shared" si="302"/>
        <v>330562_0.1574</v>
      </c>
      <c r="AB236" s="18" t="str">
        <f t="shared" si="325"/>
        <v>14050_h2_sta.xml</v>
      </c>
      <c r="AC236" s="18" t="str">
        <f t="shared" si="314"/>
        <v>14050.2063</v>
      </c>
      <c r="AD236" s="18" t="str">
        <f t="shared" si="304"/>
        <v>14050.2063</v>
      </c>
      <c r="AE236" s="20">
        <f t="shared" si="305"/>
        <v>1</v>
      </c>
      <c r="AF236" s="15">
        <v>1</v>
      </c>
      <c r="AG236" s="3">
        <v>0</v>
      </c>
      <c r="AH236" s="20" t="str">
        <f>VLOOKUP(Q236,Liste_plantes!$A$2:$C$7,3,FALSE)</f>
        <v>corn_plt.xml</v>
      </c>
      <c r="AI236" s="20" t="str">
        <f>CONCATENATE(J236,"-",L236,"-",VLOOKUP(Q236,Liste_plantes!$A$2:$B$7,2,FALSE),"_tec.xml")</f>
        <v>1-2-MF_tec.xml</v>
      </c>
      <c r="AJ236" s="3" t="s">
        <v>16</v>
      </c>
      <c r="AK236" s="15" t="s">
        <v>16</v>
      </c>
      <c r="AL236" s="15" t="s">
        <v>16</v>
      </c>
      <c r="AM236" s="15" t="s">
        <v>16</v>
      </c>
    </row>
    <row r="237" spans="1:39" x14ac:dyDescent="0.3">
      <c r="A237" s="55" t="str">
        <f t="shared" ref="A237:N237" si="361">A236</f>
        <v>cnrm-cm5-aladin63</v>
      </c>
      <c r="B237" s="55" t="str">
        <f t="shared" si="361"/>
        <v>cca</v>
      </c>
      <c r="C237" s="55" t="str">
        <f t="shared" si="361"/>
        <v>8.5</v>
      </c>
      <c r="D237" s="55">
        <f t="shared" si="361"/>
        <v>1895</v>
      </c>
      <c r="E237" s="55">
        <f t="shared" si="361"/>
        <v>14050</v>
      </c>
      <c r="F237" s="55" t="str">
        <f t="shared" si="361"/>
        <v>781_1895</v>
      </c>
      <c r="G237" s="55">
        <f t="shared" si="361"/>
        <v>330562</v>
      </c>
      <c r="H237" s="55" t="str">
        <f t="shared" si="361"/>
        <v>0.1574</v>
      </c>
      <c r="I237" s="55" t="str">
        <f t="shared" si="296"/>
        <v>562_NGC25</v>
      </c>
      <c r="J237" s="55">
        <f t="shared" si="361"/>
        <v>1</v>
      </c>
      <c r="K237" s="55" t="str">
        <f t="shared" si="361"/>
        <v>BT_ci_MF</v>
      </c>
      <c r="L237" s="55">
        <f t="shared" si="361"/>
        <v>2</v>
      </c>
      <c r="M237" s="55" t="str">
        <f t="shared" si="361"/>
        <v>BT</v>
      </c>
      <c r="N237" s="55" t="str">
        <f t="shared" si="361"/>
        <v>h2</v>
      </c>
      <c r="O237" s="55">
        <f t="shared" si="348"/>
        <v>2063</v>
      </c>
      <c r="P237" s="55">
        <f t="shared" si="299"/>
        <v>2064</v>
      </c>
      <c r="Q237" s="55" t="str">
        <f t="shared" si="311"/>
        <v>blé tendre</v>
      </c>
      <c r="R237" s="55" t="str">
        <f t="shared" si="308"/>
        <v>ok</v>
      </c>
      <c r="S237" s="50" t="str">
        <f t="shared" si="280"/>
        <v>781_1895-562_NGC25-1-2-BT-h2</v>
      </c>
      <c r="T237" s="50" t="str">
        <f>CONCATENATE(F237,"-",I237,"-",J237,"-",L237,"-",M237,"-",N237,"-",P237,"-",VLOOKUP(Q237,Liste_plantes!$A$2:$B$7,2,FALSE))</f>
        <v>781_1895-562_NGC25-1-2-BT-h2-2064-BT</v>
      </c>
      <c r="U237" s="86">
        <f t="shared" si="355"/>
        <v>59811</v>
      </c>
      <c r="V237" s="86" t="str">
        <f t="shared" si="300"/>
        <v>15/08/2064</v>
      </c>
      <c r="W237" s="53" t="str">
        <f t="shared" si="312"/>
        <v>OK</v>
      </c>
      <c r="X237" s="28">
        <f t="shared" si="359"/>
        <v>275</v>
      </c>
      <c r="Y237" s="28">
        <f t="shared" si="318"/>
        <v>593</v>
      </c>
      <c r="Z237" s="20" t="str">
        <f t="shared" si="313"/>
        <v>snu_ini.xml</v>
      </c>
      <c r="AA237" s="50" t="str">
        <f t="shared" si="302"/>
        <v>330562_0.1574</v>
      </c>
      <c r="AB237" s="18" t="str">
        <f t="shared" si="325"/>
        <v>14050_h2_sta.xml</v>
      </c>
      <c r="AC237" s="18" t="str">
        <f t="shared" si="314"/>
        <v>14050.2063</v>
      </c>
      <c r="AD237" s="18" t="str">
        <f t="shared" si="304"/>
        <v>14050.2064</v>
      </c>
      <c r="AE237" s="20">
        <f t="shared" si="305"/>
        <v>2</v>
      </c>
      <c r="AF237" s="15">
        <v>1</v>
      </c>
      <c r="AG237" s="3">
        <v>0</v>
      </c>
      <c r="AH237" s="20" t="str">
        <f>VLOOKUP(Q237,Liste_plantes!$A$2:$C$7,3,FALSE)</f>
        <v>wheat_plt.xml</v>
      </c>
      <c r="AI237" s="20" t="str">
        <f>CONCATENATE(J237,"-",L237,"-",VLOOKUP(Q237,Liste_plantes!$A$2:$B$7,2,FALSE),"_tec.xml")</f>
        <v>1-2-BT_tec.xml</v>
      </c>
      <c r="AJ237" s="3" t="s">
        <v>16</v>
      </c>
      <c r="AK237" s="15" t="s">
        <v>16</v>
      </c>
      <c r="AL237" s="15" t="s">
        <v>16</v>
      </c>
      <c r="AM237" s="15" t="s">
        <v>16</v>
      </c>
    </row>
    <row r="238" spans="1:39" x14ac:dyDescent="0.3">
      <c r="A238" s="55" t="str">
        <f t="shared" ref="A238:N238" si="362">A237</f>
        <v>cnrm-cm5-aladin63</v>
      </c>
      <c r="B238" s="55" t="str">
        <f t="shared" si="362"/>
        <v>cca</v>
      </c>
      <c r="C238" s="55" t="str">
        <f t="shared" si="362"/>
        <v>8.5</v>
      </c>
      <c r="D238" s="55">
        <f t="shared" si="362"/>
        <v>1895</v>
      </c>
      <c r="E238" s="55">
        <f t="shared" si="362"/>
        <v>14050</v>
      </c>
      <c r="F238" s="55" t="str">
        <f t="shared" si="362"/>
        <v>781_1895</v>
      </c>
      <c r="G238" s="55">
        <f t="shared" si="362"/>
        <v>330562</v>
      </c>
      <c r="H238" s="55" t="str">
        <f t="shared" si="362"/>
        <v>0.1574</v>
      </c>
      <c r="I238" s="55" t="str">
        <f t="shared" si="296"/>
        <v>562_NGC25</v>
      </c>
      <c r="J238" s="55">
        <f t="shared" si="362"/>
        <v>1</v>
      </c>
      <c r="K238" s="55" t="str">
        <f t="shared" si="362"/>
        <v>BT_ci_MF</v>
      </c>
      <c r="L238" s="55">
        <f t="shared" si="362"/>
        <v>2</v>
      </c>
      <c r="M238" s="55" t="str">
        <f t="shared" si="362"/>
        <v>BT</v>
      </c>
      <c r="N238" s="55" t="str">
        <f t="shared" si="362"/>
        <v>h2</v>
      </c>
      <c r="O238" s="55">
        <f t="shared" si="348"/>
        <v>2064</v>
      </c>
      <c r="P238" s="55">
        <f t="shared" si="299"/>
        <v>2065</v>
      </c>
      <c r="Q238" s="55" t="str">
        <f t="shared" si="311"/>
        <v>ray grass d'Italie</v>
      </c>
      <c r="R238" s="55" t="str">
        <f t="shared" si="308"/>
        <v>ok</v>
      </c>
      <c r="S238" s="50" t="str">
        <f t="shared" si="280"/>
        <v>781_1895-562_NGC25-1-2-BT-h2</v>
      </c>
      <c r="T238" s="50" t="str">
        <f>CONCATENATE(F238,"-",I238,"-",J238,"-",L238,"-",M238,"-",N238,"-",P238,"-",VLOOKUP(Q238,Liste_plantes!$A$2:$B$7,2,FALSE))</f>
        <v>781_1895-562_NGC25-1-2-BT-h2-2065-rgi</v>
      </c>
      <c r="U238" s="86">
        <f t="shared" si="355"/>
        <v>60130</v>
      </c>
      <c r="V238" s="86" t="str">
        <f t="shared" si="300"/>
        <v>08/03/2065</v>
      </c>
      <c r="W238" s="53" t="str">
        <f t="shared" si="312"/>
        <v>OK</v>
      </c>
      <c r="X238" s="28">
        <f t="shared" si="359"/>
        <v>229</v>
      </c>
      <c r="Y238" s="28">
        <f t="shared" si="318"/>
        <v>433</v>
      </c>
      <c r="Z238" s="20" t="str">
        <f t="shared" si="313"/>
        <v>snu_ini.xml</v>
      </c>
      <c r="AA238" s="50" t="str">
        <f t="shared" si="302"/>
        <v>330562_0.1574</v>
      </c>
      <c r="AB238" s="18" t="str">
        <f t="shared" si="325"/>
        <v>14050_h2_sta.xml</v>
      </c>
      <c r="AC238" s="18" t="str">
        <f t="shared" si="314"/>
        <v>14050.2064</v>
      </c>
      <c r="AD238" s="18" t="str">
        <f t="shared" si="304"/>
        <v>14050.2065</v>
      </c>
      <c r="AE238" s="20">
        <f t="shared" si="305"/>
        <v>2</v>
      </c>
      <c r="AF238" s="15">
        <v>1</v>
      </c>
      <c r="AG238" s="3">
        <v>0</v>
      </c>
      <c r="AH238" s="20" t="str">
        <f>VLOOKUP(Q238,Liste_plantes!$A$2:$C$7,3,FALSE)</f>
        <v>ItalianRyegrass_CoverCrop_plt.xml</v>
      </c>
      <c r="AI238" s="20" t="str">
        <f>CONCATENATE(J238,"-",L238,"-",VLOOKUP(Q238,Liste_plantes!$A$2:$B$7,2,FALSE),"_tec.xml")</f>
        <v>1-2-rgi_tec.xml</v>
      </c>
      <c r="AJ238" s="3" t="s">
        <v>16</v>
      </c>
      <c r="AK238" s="15" t="s">
        <v>16</v>
      </c>
      <c r="AL238" s="15" t="s">
        <v>16</v>
      </c>
      <c r="AM238" s="15" t="s">
        <v>16</v>
      </c>
    </row>
    <row r="239" spans="1:39" x14ac:dyDescent="0.3">
      <c r="A239" s="55" t="str">
        <f t="shared" ref="A239:N239" si="363">A238</f>
        <v>cnrm-cm5-aladin63</v>
      </c>
      <c r="B239" s="55" t="str">
        <f t="shared" si="363"/>
        <v>cca</v>
      </c>
      <c r="C239" s="55" t="str">
        <f t="shared" si="363"/>
        <v>8.5</v>
      </c>
      <c r="D239" s="55">
        <f t="shared" si="363"/>
        <v>1895</v>
      </c>
      <c r="E239" s="55">
        <f t="shared" si="363"/>
        <v>14050</v>
      </c>
      <c r="F239" s="55" t="str">
        <f t="shared" si="363"/>
        <v>781_1895</v>
      </c>
      <c r="G239" s="55">
        <f t="shared" si="363"/>
        <v>330562</v>
      </c>
      <c r="H239" s="55" t="str">
        <f t="shared" si="363"/>
        <v>0.1574</v>
      </c>
      <c r="I239" s="55" t="str">
        <f t="shared" si="296"/>
        <v>562_NGC25</v>
      </c>
      <c r="J239" s="55">
        <f t="shared" si="363"/>
        <v>1</v>
      </c>
      <c r="K239" s="55" t="str">
        <f t="shared" si="363"/>
        <v>BT_ci_MF</v>
      </c>
      <c r="L239" s="55">
        <f t="shared" si="363"/>
        <v>2</v>
      </c>
      <c r="M239" s="55" t="str">
        <f t="shared" si="363"/>
        <v>BT</v>
      </c>
      <c r="N239" s="55" t="str">
        <f t="shared" si="363"/>
        <v>h2</v>
      </c>
      <c r="O239" s="55">
        <f t="shared" si="348"/>
        <v>2065</v>
      </c>
      <c r="P239" s="55">
        <f t="shared" si="299"/>
        <v>2065</v>
      </c>
      <c r="Q239" s="55" t="str">
        <f t="shared" si="311"/>
        <v>maïs fourrage</v>
      </c>
      <c r="R239" s="55" t="str">
        <f t="shared" si="308"/>
        <v>ok</v>
      </c>
      <c r="S239" s="50" t="str">
        <f t="shared" si="280"/>
        <v>781_1895-562_NGC25-1-2-BT-h2</v>
      </c>
      <c r="T239" s="50" t="str">
        <f>CONCATENATE(F239,"-",I239,"-",J239,"-",L239,"-",M239,"-",N239,"-",P239,"-",VLOOKUP(Q239,Liste_plantes!$A$2:$B$7,2,FALSE))</f>
        <v>781_1895-562_NGC25-1-2-BT-h2-2065-MF</v>
      </c>
      <c r="U239" s="86">
        <f t="shared" si="355"/>
        <v>60335</v>
      </c>
      <c r="V239" s="86" t="str">
        <f t="shared" si="300"/>
        <v>01/10/2065</v>
      </c>
      <c r="W239" s="53" t="str">
        <f t="shared" si="312"/>
        <v>OK</v>
      </c>
      <c r="X239" s="28">
        <f t="shared" si="359"/>
        <v>68</v>
      </c>
      <c r="Y239" s="28">
        <f t="shared" si="318"/>
        <v>274</v>
      </c>
      <c r="Z239" s="20" t="str">
        <f t="shared" si="313"/>
        <v>snu_ini.xml</v>
      </c>
      <c r="AA239" s="50" t="str">
        <f t="shared" si="302"/>
        <v>330562_0.1574</v>
      </c>
      <c r="AB239" s="18" t="str">
        <f t="shared" si="325"/>
        <v>14050_h2_sta.xml</v>
      </c>
      <c r="AC239" s="18" t="str">
        <f t="shared" si="314"/>
        <v>14050.2065</v>
      </c>
      <c r="AD239" s="18" t="str">
        <f t="shared" si="304"/>
        <v>14050.2065</v>
      </c>
      <c r="AE239" s="20">
        <f t="shared" si="305"/>
        <v>1</v>
      </c>
      <c r="AF239" s="15">
        <v>1</v>
      </c>
      <c r="AG239" s="3">
        <v>0</v>
      </c>
      <c r="AH239" s="20" t="str">
        <f>VLOOKUP(Q239,Liste_plantes!$A$2:$C$7,3,FALSE)</f>
        <v>corn_plt.xml</v>
      </c>
      <c r="AI239" s="20" t="str">
        <f>CONCATENATE(J239,"-",L239,"-",VLOOKUP(Q239,Liste_plantes!$A$2:$B$7,2,FALSE),"_tec.xml")</f>
        <v>1-2-MF_tec.xml</v>
      </c>
      <c r="AJ239" s="3" t="s">
        <v>16</v>
      </c>
      <c r="AK239" s="15" t="s">
        <v>16</v>
      </c>
      <c r="AL239" s="15" t="s">
        <v>16</v>
      </c>
      <c r="AM239" s="15" t="s">
        <v>16</v>
      </c>
    </row>
    <row r="240" spans="1:39" x14ac:dyDescent="0.3">
      <c r="A240" s="55" t="str">
        <f t="shared" ref="A240:N240" si="364">A239</f>
        <v>cnrm-cm5-aladin63</v>
      </c>
      <c r="B240" s="55" t="str">
        <f t="shared" si="364"/>
        <v>cca</v>
      </c>
      <c r="C240" s="55" t="str">
        <f t="shared" si="364"/>
        <v>8.5</v>
      </c>
      <c r="D240" s="55">
        <f t="shared" si="364"/>
        <v>1895</v>
      </c>
      <c r="E240" s="55">
        <f t="shared" si="364"/>
        <v>14050</v>
      </c>
      <c r="F240" s="55" t="str">
        <f t="shared" si="364"/>
        <v>781_1895</v>
      </c>
      <c r="G240" s="55">
        <f t="shared" si="364"/>
        <v>330562</v>
      </c>
      <c r="H240" s="55" t="str">
        <f t="shared" si="364"/>
        <v>0.1574</v>
      </c>
      <c r="I240" s="55" t="str">
        <f t="shared" si="296"/>
        <v>562_NGC25</v>
      </c>
      <c r="J240" s="55">
        <f t="shared" si="364"/>
        <v>1</v>
      </c>
      <c r="K240" s="55" t="str">
        <f t="shared" si="364"/>
        <v>BT_ci_MF</v>
      </c>
      <c r="L240" s="55">
        <f t="shared" si="364"/>
        <v>2</v>
      </c>
      <c r="M240" s="55" t="str">
        <f t="shared" si="364"/>
        <v>BT</v>
      </c>
      <c r="N240" s="55" t="str">
        <f t="shared" si="364"/>
        <v>h2</v>
      </c>
      <c r="O240" s="55">
        <f t="shared" si="348"/>
        <v>2065</v>
      </c>
      <c r="P240" s="55">
        <f t="shared" si="299"/>
        <v>2066</v>
      </c>
      <c r="Q240" s="55" t="str">
        <f t="shared" si="311"/>
        <v>blé tendre</v>
      </c>
      <c r="R240" s="55" t="str">
        <f t="shared" si="308"/>
        <v>ok</v>
      </c>
      <c r="S240" s="50" t="str">
        <f t="shared" si="280"/>
        <v>781_1895-562_NGC25-1-2-BT-h2</v>
      </c>
      <c r="T240" s="50" t="str">
        <f>CONCATENATE(F240,"-",I240,"-",J240,"-",L240,"-",M240,"-",N240,"-",P240,"-",VLOOKUP(Q240,Liste_plantes!$A$2:$B$7,2,FALSE))</f>
        <v>781_1895-562_NGC25-1-2-BT-h2-2066-BT</v>
      </c>
      <c r="U240" s="86">
        <f t="shared" si="355"/>
        <v>60542</v>
      </c>
      <c r="V240" s="86" t="str">
        <f t="shared" si="300"/>
        <v>15/08/2066</v>
      </c>
      <c r="W240" s="53" t="str">
        <f t="shared" si="312"/>
        <v>OK</v>
      </c>
      <c r="X240" s="28">
        <f t="shared" si="359"/>
        <v>275</v>
      </c>
      <c r="Y240" s="28">
        <f t="shared" si="318"/>
        <v>592</v>
      </c>
      <c r="Z240" s="20" t="str">
        <f t="shared" si="313"/>
        <v>snu_ini.xml</v>
      </c>
      <c r="AA240" s="50" t="str">
        <f t="shared" si="302"/>
        <v>330562_0.1574</v>
      </c>
      <c r="AB240" s="18" t="str">
        <f t="shared" si="325"/>
        <v>14050_h2_sta.xml</v>
      </c>
      <c r="AC240" s="18" t="str">
        <f t="shared" si="314"/>
        <v>14050.2065</v>
      </c>
      <c r="AD240" s="18" t="str">
        <f t="shared" si="304"/>
        <v>14050.2066</v>
      </c>
      <c r="AE240" s="20">
        <f t="shared" si="305"/>
        <v>2</v>
      </c>
      <c r="AF240" s="15">
        <v>1</v>
      </c>
      <c r="AG240" s="3">
        <v>0</v>
      </c>
      <c r="AH240" s="20" t="str">
        <f>VLOOKUP(Q240,Liste_plantes!$A$2:$C$7,3,FALSE)</f>
        <v>wheat_plt.xml</v>
      </c>
      <c r="AI240" s="20" t="str">
        <f>CONCATENATE(J240,"-",L240,"-",VLOOKUP(Q240,Liste_plantes!$A$2:$B$7,2,FALSE),"_tec.xml")</f>
        <v>1-2-BT_tec.xml</v>
      </c>
      <c r="AJ240" s="3" t="s">
        <v>16</v>
      </c>
      <c r="AK240" s="15" t="s">
        <v>16</v>
      </c>
      <c r="AL240" s="15" t="s">
        <v>16</v>
      </c>
      <c r="AM240" s="15" t="s">
        <v>16</v>
      </c>
    </row>
    <row r="241" spans="1:39" x14ac:dyDescent="0.3">
      <c r="A241" s="55" t="str">
        <f t="shared" ref="A241:N241" si="365">A240</f>
        <v>cnrm-cm5-aladin63</v>
      </c>
      <c r="B241" s="55" t="str">
        <f t="shared" si="365"/>
        <v>cca</v>
      </c>
      <c r="C241" s="55" t="str">
        <f t="shared" si="365"/>
        <v>8.5</v>
      </c>
      <c r="D241" s="55">
        <f t="shared" si="365"/>
        <v>1895</v>
      </c>
      <c r="E241" s="55">
        <f t="shared" si="365"/>
        <v>14050</v>
      </c>
      <c r="F241" s="55" t="str">
        <f t="shared" si="365"/>
        <v>781_1895</v>
      </c>
      <c r="G241" s="55">
        <f t="shared" si="365"/>
        <v>330562</v>
      </c>
      <c r="H241" s="55" t="str">
        <f t="shared" si="365"/>
        <v>0.1574</v>
      </c>
      <c r="I241" s="55" t="str">
        <f t="shared" si="296"/>
        <v>562_NGC25</v>
      </c>
      <c r="J241" s="55">
        <f t="shared" si="365"/>
        <v>1</v>
      </c>
      <c r="K241" s="55" t="str">
        <f t="shared" si="365"/>
        <v>BT_ci_MF</v>
      </c>
      <c r="L241" s="55">
        <f t="shared" si="365"/>
        <v>2</v>
      </c>
      <c r="M241" s="55" t="str">
        <f t="shared" si="365"/>
        <v>BT</v>
      </c>
      <c r="N241" s="55" t="str">
        <f t="shared" si="365"/>
        <v>h2</v>
      </c>
      <c r="O241" s="55">
        <f t="shared" si="348"/>
        <v>2066</v>
      </c>
      <c r="P241" s="55">
        <f t="shared" si="299"/>
        <v>2067</v>
      </c>
      <c r="Q241" s="55" t="str">
        <f t="shared" si="311"/>
        <v>ray grass d'Italie</v>
      </c>
      <c r="R241" s="55" t="str">
        <f t="shared" si="308"/>
        <v>ok</v>
      </c>
      <c r="S241" s="50" t="str">
        <f t="shared" si="280"/>
        <v>781_1895-562_NGC25-1-2-BT-h2</v>
      </c>
      <c r="T241" s="50" t="str">
        <f>CONCATENATE(F241,"-",I241,"-",J241,"-",L241,"-",M241,"-",N241,"-",P241,"-",VLOOKUP(Q241,Liste_plantes!$A$2:$B$7,2,FALSE))</f>
        <v>781_1895-562_NGC25-1-2-BT-h2-2067-rgi</v>
      </c>
      <c r="U241" s="86">
        <f t="shared" si="355"/>
        <v>60860</v>
      </c>
      <c r="V241" s="86" t="str">
        <f t="shared" si="300"/>
        <v>08/03/2067</v>
      </c>
      <c r="W241" s="53" t="str">
        <f t="shared" si="312"/>
        <v>OK</v>
      </c>
      <c r="X241" s="28">
        <f t="shared" si="359"/>
        <v>228</v>
      </c>
      <c r="Y241" s="28">
        <f t="shared" si="318"/>
        <v>432</v>
      </c>
      <c r="Z241" s="20" t="str">
        <f t="shared" si="313"/>
        <v>snu_ini.xml</v>
      </c>
      <c r="AA241" s="50" t="str">
        <f t="shared" si="302"/>
        <v>330562_0.1574</v>
      </c>
      <c r="AB241" s="18" t="str">
        <f t="shared" si="325"/>
        <v>14050_h2_sta.xml</v>
      </c>
      <c r="AC241" s="18" t="str">
        <f t="shared" si="314"/>
        <v>14050.2066</v>
      </c>
      <c r="AD241" s="18" t="str">
        <f t="shared" si="304"/>
        <v>14050.2067</v>
      </c>
      <c r="AE241" s="20">
        <f t="shared" si="305"/>
        <v>2</v>
      </c>
      <c r="AF241" s="15">
        <v>1</v>
      </c>
      <c r="AG241" s="3">
        <v>0</v>
      </c>
      <c r="AH241" s="20" t="str">
        <f>VLOOKUP(Q241,Liste_plantes!$A$2:$C$7,3,FALSE)</f>
        <v>ItalianRyegrass_CoverCrop_plt.xml</v>
      </c>
      <c r="AI241" s="20" t="str">
        <f>CONCATENATE(J241,"-",L241,"-",VLOOKUP(Q241,Liste_plantes!$A$2:$B$7,2,FALSE),"_tec.xml")</f>
        <v>1-2-rgi_tec.xml</v>
      </c>
      <c r="AJ241" s="3" t="s">
        <v>16</v>
      </c>
      <c r="AK241" s="15" t="s">
        <v>16</v>
      </c>
      <c r="AL241" s="15" t="s">
        <v>16</v>
      </c>
      <c r="AM241" s="15" t="s">
        <v>16</v>
      </c>
    </row>
    <row r="242" spans="1:39" x14ac:dyDescent="0.3">
      <c r="A242" s="55" t="str">
        <f t="shared" ref="A242:N242" si="366">A241</f>
        <v>cnrm-cm5-aladin63</v>
      </c>
      <c r="B242" s="55" t="str">
        <f t="shared" si="366"/>
        <v>cca</v>
      </c>
      <c r="C242" s="55" t="str">
        <f t="shared" si="366"/>
        <v>8.5</v>
      </c>
      <c r="D242" s="55">
        <f t="shared" si="366"/>
        <v>1895</v>
      </c>
      <c r="E242" s="55">
        <f t="shared" si="366"/>
        <v>14050</v>
      </c>
      <c r="F242" s="55" t="str">
        <f t="shared" si="366"/>
        <v>781_1895</v>
      </c>
      <c r="G242" s="55">
        <f t="shared" si="366"/>
        <v>330562</v>
      </c>
      <c r="H242" s="55" t="str">
        <f t="shared" si="366"/>
        <v>0.1574</v>
      </c>
      <c r="I242" s="55" t="str">
        <f t="shared" si="296"/>
        <v>562_NGC25</v>
      </c>
      <c r="J242" s="55">
        <f t="shared" si="366"/>
        <v>1</v>
      </c>
      <c r="K242" s="55" t="str">
        <f t="shared" si="366"/>
        <v>BT_ci_MF</v>
      </c>
      <c r="L242" s="55">
        <f t="shared" si="366"/>
        <v>2</v>
      </c>
      <c r="M242" s="55" t="str">
        <f t="shared" si="366"/>
        <v>BT</v>
      </c>
      <c r="N242" s="55" t="str">
        <f t="shared" si="366"/>
        <v>h2</v>
      </c>
      <c r="O242" s="55">
        <f t="shared" si="348"/>
        <v>2067</v>
      </c>
      <c r="P242" s="55">
        <f t="shared" si="299"/>
        <v>2067</v>
      </c>
      <c r="Q242" s="55" t="str">
        <f t="shared" si="311"/>
        <v>maïs fourrage</v>
      </c>
      <c r="R242" s="55" t="str">
        <f t="shared" si="308"/>
        <v>ok</v>
      </c>
      <c r="S242" s="50" t="str">
        <f t="shared" si="280"/>
        <v>781_1895-562_NGC25-1-2-BT-h2</v>
      </c>
      <c r="T242" s="50" t="str">
        <f>CONCATENATE(F242,"-",I242,"-",J242,"-",L242,"-",M242,"-",N242,"-",P242,"-",VLOOKUP(Q242,Liste_plantes!$A$2:$B$7,2,FALSE))</f>
        <v>781_1895-562_NGC25-1-2-BT-h2-2067-MF</v>
      </c>
      <c r="U242" s="86">
        <f t="shared" si="355"/>
        <v>61065</v>
      </c>
      <c r="V242" s="86" t="str">
        <f t="shared" si="300"/>
        <v>01/10/2067</v>
      </c>
      <c r="W242" s="53" t="str">
        <f t="shared" si="312"/>
        <v>OK</v>
      </c>
      <c r="X242" s="28">
        <f t="shared" si="359"/>
        <v>68</v>
      </c>
      <c r="Y242" s="28">
        <f t="shared" si="318"/>
        <v>274</v>
      </c>
      <c r="Z242" s="20" t="str">
        <f t="shared" si="313"/>
        <v>snu_ini.xml</v>
      </c>
      <c r="AA242" s="50" t="str">
        <f t="shared" si="302"/>
        <v>330562_0.1574</v>
      </c>
      <c r="AB242" s="18" t="str">
        <f t="shared" si="325"/>
        <v>14050_h2_sta.xml</v>
      </c>
      <c r="AC242" s="18" t="str">
        <f t="shared" si="314"/>
        <v>14050.2067</v>
      </c>
      <c r="AD242" s="18" t="str">
        <f t="shared" si="304"/>
        <v>14050.2067</v>
      </c>
      <c r="AE242" s="20">
        <f t="shared" si="305"/>
        <v>1</v>
      </c>
      <c r="AF242" s="15">
        <v>1</v>
      </c>
      <c r="AG242" s="3">
        <v>0</v>
      </c>
      <c r="AH242" s="20" t="str">
        <f>VLOOKUP(Q242,Liste_plantes!$A$2:$C$7,3,FALSE)</f>
        <v>corn_plt.xml</v>
      </c>
      <c r="AI242" s="20" t="str">
        <f>CONCATENATE(J242,"-",L242,"-",VLOOKUP(Q242,Liste_plantes!$A$2:$B$7,2,FALSE),"_tec.xml")</f>
        <v>1-2-MF_tec.xml</v>
      </c>
      <c r="AJ242" s="3" t="s">
        <v>16</v>
      </c>
      <c r="AK242" s="15" t="s">
        <v>16</v>
      </c>
      <c r="AL242" s="15" t="s">
        <v>16</v>
      </c>
      <c r="AM242" s="15" t="s">
        <v>16</v>
      </c>
    </row>
    <row r="243" spans="1:39" x14ac:dyDescent="0.3">
      <c r="A243" s="55" t="str">
        <f t="shared" ref="A243:N243" si="367">A242</f>
        <v>cnrm-cm5-aladin63</v>
      </c>
      <c r="B243" s="55" t="str">
        <f t="shared" si="367"/>
        <v>cca</v>
      </c>
      <c r="C243" s="55" t="str">
        <f t="shared" si="367"/>
        <v>8.5</v>
      </c>
      <c r="D243" s="55">
        <f t="shared" si="367"/>
        <v>1895</v>
      </c>
      <c r="E243" s="55">
        <f t="shared" si="367"/>
        <v>14050</v>
      </c>
      <c r="F243" s="55" t="str">
        <f t="shared" si="367"/>
        <v>781_1895</v>
      </c>
      <c r="G243" s="55">
        <f t="shared" si="367"/>
        <v>330562</v>
      </c>
      <c r="H243" s="55" t="str">
        <f t="shared" si="367"/>
        <v>0.1574</v>
      </c>
      <c r="I243" s="55" t="str">
        <f t="shared" si="296"/>
        <v>562_NGC25</v>
      </c>
      <c r="J243" s="55">
        <f t="shared" si="367"/>
        <v>1</v>
      </c>
      <c r="K243" s="55" t="str">
        <f t="shared" si="367"/>
        <v>BT_ci_MF</v>
      </c>
      <c r="L243" s="55">
        <f t="shared" si="367"/>
        <v>2</v>
      </c>
      <c r="M243" s="55" t="str">
        <f t="shared" si="367"/>
        <v>BT</v>
      </c>
      <c r="N243" s="55" t="str">
        <f t="shared" si="367"/>
        <v>h2</v>
      </c>
      <c r="O243" s="55">
        <f t="shared" si="348"/>
        <v>2067</v>
      </c>
      <c r="P243" s="55">
        <f t="shared" si="299"/>
        <v>2068</v>
      </c>
      <c r="Q243" s="55" t="str">
        <f t="shared" si="311"/>
        <v>blé tendre</v>
      </c>
      <c r="R243" s="55" t="str">
        <f t="shared" si="308"/>
        <v>ok</v>
      </c>
      <c r="S243" s="50" t="str">
        <f t="shared" si="280"/>
        <v>781_1895-562_NGC25-1-2-BT-h2</v>
      </c>
      <c r="T243" s="50" t="str">
        <f>CONCATENATE(F243,"-",I243,"-",J243,"-",L243,"-",M243,"-",N243,"-",P243,"-",VLOOKUP(Q243,Liste_plantes!$A$2:$B$7,2,FALSE))</f>
        <v>781_1895-562_NGC25-1-2-BT-h2-2068-BT</v>
      </c>
      <c r="U243" s="86">
        <f t="shared" si="355"/>
        <v>61272</v>
      </c>
      <c r="V243" s="86" t="str">
        <f t="shared" si="300"/>
        <v>15/08/2068</v>
      </c>
      <c r="W243" s="53" t="str">
        <f t="shared" si="312"/>
        <v>OK</v>
      </c>
      <c r="X243" s="28">
        <f t="shared" si="359"/>
        <v>275</v>
      </c>
      <c r="Y243" s="28">
        <f t="shared" si="318"/>
        <v>593</v>
      </c>
      <c r="Z243" s="20" t="str">
        <f t="shared" si="313"/>
        <v>snu_ini.xml</v>
      </c>
      <c r="AA243" s="50" t="str">
        <f t="shared" si="302"/>
        <v>330562_0.1574</v>
      </c>
      <c r="AB243" s="18" t="str">
        <f t="shared" si="325"/>
        <v>14050_h2_sta.xml</v>
      </c>
      <c r="AC243" s="18" t="str">
        <f t="shared" si="314"/>
        <v>14050.2067</v>
      </c>
      <c r="AD243" s="18" t="str">
        <f t="shared" si="304"/>
        <v>14050.2068</v>
      </c>
      <c r="AE243" s="20">
        <f t="shared" si="305"/>
        <v>2</v>
      </c>
      <c r="AF243" s="15">
        <v>1</v>
      </c>
      <c r="AG243" s="3">
        <v>0</v>
      </c>
      <c r="AH243" s="20" t="str">
        <f>VLOOKUP(Q243,Liste_plantes!$A$2:$C$7,3,FALSE)</f>
        <v>wheat_plt.xml</v>
      </c>
      <c r="AI243" s="20" t="str">
        <f>CONCATENATE(J243,"-",L243,"-",VLOOKUP(Q243,Liste_plantes!$A$2:$B$7,2,FALSE),"_tec.xml")</f>
        <v>1-2-BT_tec.xml</v>
      </c>
      <c r="AJ243" s="3" t="s">
        <v>16</v>
      </c>
      <c r="AK243" s="15" t="s">
        <v>16</v>
      </c>
      <c r="AL243" s="15" t="s">
        <v>16</v>
      </c>
      <c r="AM243" s="15" t="s">
        <v>16</v>
      </c>
    </row>
    <row r="244" spans="1:39" x14ac:dyDescent="0.3">
      <c r="A244" s="55" t="str">
        <f t="shared" ref="A244:N244" si="368">A243</f>
        <v>cnrm-cm5-aladin63</v>
      </c>
      <c r="B244" s="55" t="str">
        <f t="shared" si="368"/>
        <v>cca</v>
      </c>
      <c r="C244" s="55" t="str">
        <f t="shared" si="368"/>
        <v>8.5</v>
      </c>
      <c r="D244" s="55">
        <f t="shared" si="368"/>
        <v>1895</v>
      </c>
      <c r="E244" s="55">
        <f t="shared" si="368"/>
        <v>14050</v>
      </c>
      <c r="F244" s="55" t="str">
        <f t="shared" si="368"/>
        <v>781_1895</v>
      </c>
      <c r="G244" s="55">
        <f t="shared" si="368"/>
        <v>330562</v>
      </c>
      <c r="H244" s="55" t="str">
        <f t="shared" si="368"/>
        <v>0.1574</v>
      </c>
      <c r="I244" s="55" t="str">
        <f t="shared" si="296"/>
        <v>562_NGC25</v>
      </c>
      <c r="J244" s="55">
        <f t="shared" si="368"/>
        <v>1</v>
      </c>
      <c r="K244" s="55" t="str">
        <f t="shared" si="368"/>
        <v>BT_ci_MF</v>
      </c>
      <c r="L244" s="55">
        <f t="shared" si="368"/>
        <v>2</v>
      </c>
      <c r="M244" s="55" t="str">
        <f t="shared" si="368"/>
        <v>BT</v>
      </c>
      <c r="N244" s="55" t="str">
        <f t="shared" si="368"/>
        <v>h2</v>
      </c>
      <c r="O244" s="55">
        <f t="shared" si="348"/>
        <v>2068</v>
      </c>
      <c r="P244" s="55">
        <f t="shared" si="299"/>
        <v>2069</v>
      </c>
      <c r="Q244" s="55" t="str">
        <f t="shared" si="311"/>
        <v>ray grass d'Italie</v>
      </c>
      <c r="R244" s="55" t="str">
        <f t="shared" si="308"/>
        <v>ok</v>
      </c>
      <c r="S244" s="50" t="str">
        <f t="shared" si="280"/>
        <v>781_1895-562_NGC25-1-2-BT-h2</v>
      </c>
      <c r="T244" s="50" t="str">
        <f>CONCATENATE(F244,"-",I244,"-",J244,"-",L244,"-",M244,"-",N244,"-",P244,"-",VLOOKUP(Q244,Liste_plantes!$A$2:$B$7,2,FALSE))</f>
        <v>781_1895-562_NGC25-1-2-BT-h2-2069-rgi</v>
      </c>
      <c r="U244" s="86">
        <f t="shared" si="355"/>
        <v>61591</v>
      </c>
      <c r="V244" s="86" t="str">
        <f t="shared" si="300"/>
        <v>08/03/2069</v>
      </c>
      <c r="W244" s="53" t="str">
        <f t="shared" si="312"/>
        <v>OK</v>
      </c>
      <c r="X244" s="28">
        <f t="shared" si="359"/>
        <v>229</v>
      </c>
      <c r="Y244" s="28">
        <f t="shared" si="318"/>
        <v>433</v>
      </c>
      <c r="Z244" s="20" t="str">
        <f t="shared" si="313"/>
        <v>snu_ini.xml</v>
      </c>
      <c r="AA244" s="50" t="str">
        <f t="shared" si="302"/>
        <v>330562_0.1574</v>
      </c>
      <c r="AB244" s="18" t="str">
        <f t="shared" si="325"/>
        <v>14050_h2_sta.xml</v>
      </c>
      <c r="AC244" s="18" t="str">
        <f t="shared" si="314"/>
        <v>14050.2068</v>
      </c>
      <c r="AD244" s="18" t="str">
        <f t="shared" si="304"/>
        <v>14050.2069</v>
      </c>
      <c r="AE244" s="20">
        <f t="shared" si="305"/>
        <v>2</v>
      </c>
      <c r="AF244" s="15">
        <v>1</v>
      </c>
      <c r="AG244" s="3">
        <v>0</v>
      </c>
      <c r="AH244" s="20" t="str">
        <f>VLOOKUP(Q244,Liste_plantes!$A$2:$C$7,3,FALSE)</f>
        <v>ItalianRyegrass_CoverCrop_plt.xml</v>
      </c>
      <c r="AI244" s="20" t="str">
        <f>CONCATENATE(J244,"-",L244,"-",VLOOKUP(Q244,Liste_plantes!$A$2:$B$7,2,FALSE),"_tec.xml")</f>
        <v>1-2-rgi_tec.xml</v>
      </c>
      <c r="AJ244" s="3" t="s">
        <v>16</v>
      </c>
      <c r="AK244" s="15" t="s">
        <v>16</v>
      </c>
      <c r="AL244" s="15" t="s">
        <v>16</v>
      </c>
      <c r="AM244" s="15" t="s">
        <v>16</v>
      </c>
    </row>
    <row r="245" spans="1:39" x14ac:dyDescent="0.3">
      <c r="A245" s="55" t="str">
        <f t="shared" ref="A245:N246" si="369">A244</f>
        <v>cnrm-cm5-aladin63</v>
      </c>
      <c r="B245" s="55" t="str">
        <f t="shared" si="369"/>
        <v>cca</v>
      </c>
      <c r="C245" s="55" t="str">
        <f t="shared" si="369"/>
        <v>8.5</v>
      </c>
      <c r="D245" s="55">
        <f t="shared" si="369"/>
        <v>1895</v>
      </c>
      <c r="E245" s="55">
        <f t="shared" si="369"/>
        <v>14050</v>
      </c>
      <c r="F245" s="55" t="str">
        <f t="shared" si="369"/>
        <v>781_1895</v>
      </c>
      <c r="G245" s="55">
        <f t="shared" si="369"/>
        <v>330562</v>
      </c>
      <c r="H245" s="55" t="str">
        <f t="shared" si="369"/>
        <v>0.1574</v>
      </c>
      <c r="I245" s="55" t="str">
        <f t="shared" si="296"/>
        <v>562_NGC25</v>
      </c>
      <c r="J245" s="55">
        <f t="shared" si="369"/>
        <v>1</v>
      </c>
      <c r="K245" s="55" t="str">
        <f t="shared" si="369"/>
        <v>BT_ci_MF</v>
      </c>
      <c r="L245" s="55">
        <f t="shared" si="369"/>
        <v>2</v>
      </c>
      <c r="M245" s="55" t="str">
        <f t="shared" si="369"/>
        <v>BT</v>
      </c>
      <c r="N245" s="55" t="str">
        <f t="shared" si="369"/>
        <v>h2</v>
      </c>
      <c r="O245" s="55">
        <f t="shared" si="348"/>
        <v>2069</v>
      </c>
      <c r="P245" s="55">
        <f t="shared" si="299"/>
        <v>2069</v>
      </c>
      <c r="Q245" s="55" t="str">
        <f t="shared" si="311"/>
        <v>maïs fourrage</v>
      </c>
      <c r="R245" s="55" t="str">
        <f t="shared" si="308"/>
        <v>ok</v>
      </c>
      <c r="S245" s="50" t="str">
        <f t="shared" si="280"/>
        <v>781_1895-562_NGC25-1-2-BT-h2</v>
      </c>
      <c r="T245" s="50" t="str">
        <f>CONCATENATE(F245,"-",I245,"-",J245,"-",L245,"-",M245,"-",N245,"-",P245,"-",VLOOKUP(Q245,Liste_plantes!$A$2:$B$7,2,FALSE))</f>
        <v>781_1895-562_NGC25-1-2-BT-h2-2069-MF</v>
      </c>
      <c r="U245" s="86">
        <f t="shared" si="355"/>
        <v>61796</v>
      </c>
      <c r="V245" s="86" t="str">
        <f t="shared" si="300"/>
        <v>01/10/2069</v>
      </c>
      <c r="W245" s="53" t="str">
        <f t="shared" si="312"/>
        <v>OK</v>
      </c>
      <c r="X245" s="28">
        <f t="shared" si="359"/>
        <v>68</v>
      </c>
      <c r="Y245" s="28">
        <f t="shared" si="318"/>
        <v>274</v>
      </c>
      <c r="Z245" s="20" t="str">
        <f t="shared" si="313"/>
        <v>snu_ini.xml</v>
      </c>
      <c r="AA245" s="50" t="str">
        <f t="shared" si="302"/>
        <v>330562_0.1574</v>
      </c>
      <c r="AB245" s="18" t="str">
        <f t="shared" si="325"/>
        <v>14050_h2_sta.xml</v>
      </c>
      <c r="AC245" s="18" t="str">
        <f t="shared" si="314"/>
        <v>14050.2069</v>
      </c>
      <c r="AD245" s="18" t="str">
        <f t="shared" si="304"/>
        <v>14050.2069</v>
      </c>
      <c r="AE245" s="20">
        <f t="shared" si="305"/>
        <v>1</v>
      </c>
      <c r="AF245" s="15">
        <v>1</v>
      </c>
      <c r="AG245" s="3">
        <v>0</v>
      </c>
      <c r="AH245" s="20" t="str">
        <f>VLOOKUP(Q245,Liste_plantes!$A$2:$C$7,3,FALSE)</f>
        <v>corn_plt.xml</v>
      </c>
      <c r="AI245" s="20" t="str">
        <f>CONCATENATE(J245,"-",L245,"-",VLOOKUP(Q245,Liste_plantes!$A$2:$B$7,2,FALSE),"_tec.xml")</f>
        <v>1-2-MF_tec.xml</v>
      </c>
      <c r="AJ245" s="3" t="s">
        <v>16</v>
      </c>
      <c r="AK245" s="15" t="s">
        <v>16</v>
      </c>
      <c r="AL245" s="15" t="s">
        <v>16</v>
      </c>
      <c r="AM245" s="15" t="s">
        <v>16</v>
      </c>
    </row>
    <row r="246" spans="1:39" s="119" customFormat="1" x14ac:dyDescent="0.3">
      <c r="A246" s="111" t="str">
        <f t="shared" si="369"/>
        <v>cnrm-cm5-aladin63</v>
      </c>
      <c r="B246" s="111" t="str">
        <f t="shared" si="369"/>
        <v>cca</v>
      </c>
      <c r="C246" s="111" t="str">
        <f t="shared" si="369"/>
        <v>8.5</v>
      </c>
      <c r="D246" s="111">
        <f t="shared" si="369"/>
        <v>1895</v>
      </c>
      <c r="E246" s="111">
        <f t="shared" si="369"/>
        <v>14050</v>
      </c>
      <c r="F246" s="111" t="str">
        <f t="shared" si="369"/>
        <v>781_1895</v>
      </c>
      <c r="G246" s="111">
        <f t="shared" si="369"/>
        <v>330562</v>
      </c>
      <c r="H246" s="111" t="str">
        <f t="shared" si="369"/>
        <v>0.1574</v>
      </c>
      <c r="I246" s="55" t="str">
        <f t="shared" si="296"/>
        <v>562_NGC25</v>
      </c>
      <c r="J246" s="111">
        <f t="shared" si="369"/>
        <v>1</v>
      </c>
      <c r="K246" s="111" t="str">
        <f t="shared" si="369"/>
        <v>BT_ci_MF</v>
      </c>
      <c r="L246" s="111">
        <f t="shared" si="369"/>
        <v>2</v>
      </c>
      <c r="M246" s="111" t="str">
        <f t="shared" si="369"/>
        <v>BT</v>
      </c>
      <c r="N246" s="111" t="str">
        <f t="shared" si="369"/>
        <v>h2</v>
      </c>
      <c r="O246" s="111">
        <f t="shared" ref="O246" si="370">IF(Q245="maïs fourrage",O245,O245+1)</f>
        <v>2069</v>
      </c>
      <c r="P246" s="112">
        <f t="shared" ref="P246" si="371">IF(Q246="maïs fourrage",O246,O246+1)</f>
        <v>2070</v>
      </c>
      <c r="Q246" s="111" t="s">
        <v>281</v>
      </c>
      <c r="R246" s="111" t="str">
        <f t="shared" ref="R246" si="372">IF(OR(AND(Q246="ray grass d'Italie",Q245="blé tendre"),AND(Q246="maïs fourrage",Q245="ray grass d'Italie"),AND(Q246="blé tendre",Q245="maïs fourrage")),"ok","pb")</f>
        <v>ok</v>
      </c>
      <c r="S246" s="113" t="str">
        <f t="shared" si="280"/>
        <v>781_1895-562_NGC25-1-2-BT-h2</v>
      </c>
      <c r="T246" s="113" t="str">
        <f>CONCATENATE(F246,"-",I246,"-",J246,"-",L246,"-",M246,"-",N246,"-",P246,"-",VLOOKUP(Q246,Liste_plantes!$A$2:$B$7,2,FALSE))</f>
        <v>781_1895-562_NGC25-1-2-BT-h2-2070-BT</v>
      </c>
      <c r="U246" s="114">
        <f t="shared" ref="U246" si="373">V245+1</f>
        <v>62003</v>
      </c>
      <c r="V246" s="114" t="str">
        <f t="shared" ref="V246" si="374">IF(Q246="blé tendre",CONCATENATE("15/08/",P246),IF(Q246="ray grass d'Italie",CONCATENATE("08/03/",P246),IF(Q246="maïs fourrage",CONCATENATE("01/10/",P246),"pb")))</f>
        <v>15/08/2070</v>
      </c>
      <c r="W246" s="115" t="str">
        <f t="shared" ref="W246" si="375">IF(OR(YEAR(U246)=1978,(U246-V245)=1),"OK","!!!")</f>
        <v>OK</v>
      </c>
      <c r="X246" s="116">
        <f t="shared" ref="X246" si="376">U246-DATE($O246,1,1)+1</f>
        <v>275</v>
      </c>
      <c r="Y246" s="116">
        <f t="shared" ref="Y246" si="377">V246-DATE($O246,1,1)+1</f>
        <v>592</v>
      </c>
      <c r="Z246" s="117" t="str">
        <f t="shared" ref="Z246" si="378">IF(AND(Q245="prairie",Q246="prairie"),"prairie_ini.xml","snu_ini.xml")</f>
        <v>snu_ini.xml</v>
      </c>
      <c r="AA246" s="113" t="str">
        <f t="shared" ref="AA246" si="379">CONCATENATE(G246,"_",H246)</f>
        <v>330562_0.1574</v>
      </c>
      <c r="AB246" s="118" t="str">
        <f t="shared" ref="AB246" si="380">CONCATENATE($E246,"_",N246,"_sta.xml")</f>
        <v>14050_h2_sta.xml</v>
      </c>
      <c r="AC246" s="118" t="str">
        <f t="shared" ref="AC246" si="381">CONCATENATE($E246,".",YEAR(U246))</f>
        <v>14050.2069</v>
      </c>
      <c r="AD246" s="118" t="str">
        <f t="shared" ref="AD246" si="382">CONCATENATE($E246,".",YEAR(V246))</f>
        <v>14050.2070</v>
      </c>
      <c r="AE246" s="117">
        <f t="shared" ref="AE246" si="383">IF(YEAR(V246)=YEAR(U246),1,2)</f>
        <v>2</v>
      </c>
      <c r="AF246" s="119">
        <v>1</v>
      </c>
      <c r="AG246" s="120">
        <v>0</v>
      </c>
      <c r="AH246" s="117" t="str">
        <f>VLOOKUP(Q246,Liste_plantes!$A$2:$C$7,3,FALSE)</f>
        <v>wheat_plt.xml</v>
      </c>
      <c r="AI246" s="117" t="str">
        <f>CONCATENATE(J246,"-",L246,"-",VLOOKUP(Q246,Liste_plantes!$A$2:$B$7,2,FALSE),"_tec.xml")</f>
        <v>1-2-BT_tec.xml</v>
      </c>
      <c r="AJ246" s="120" t="s">
        <v>16</v>
      </c>
      <c r="AK246" s="119" t="s">
        <v>16</v>
      </c>
      <c r="AL246" s="119" t="s">
        <v>16</v>
      </c>
      <c r="AM246" s="119" t="s">
        <v>16</v>
      </c>
    </row>
    <row r="247" spans="1:39" x14ac:dyDescent="0.3">
      <c r="A247" s="58" t="s">
        <v>290</v>
      </c>
      <c r="B247" s="58" t="s">
        <v>291</v>
      </c>
      <c r="C247" s="58" t="s">
        <v>292</v>
      </c>
      <c r="D247" s="58">
        <v>1895</v>
      </c>
      <c r="E247" s="58">
        <v>14050</v>
      </c>
      <c r="F247" s="58" t="s">
        <v>284</v>
      </c>
      <c r="G247" s="58">
        <v>330562</v>
      </c>
      <c r="H247" s="58" t="s">
        <v>286</v>
      </c>
      <c r="I247" s="123" t="str">
        <f t="shared" si="296"/>
        <v>562_NGC25</v>
      </c>
      <c r="J247" s="58">
        <v>1</v>
      </c>
      <c r="K247" s="59" t="s">
        <v>309</v>
      </c>
      <c r="L247" s="59">
        <v>2</v>
      </c>
      <c r="M247" s="59" t="s">
        <v>278</v>
      </c>
      <c r="N247" s="59" t="s">
        <v>371</v>
      </c>
      <c r="O247" s="59">
        <v>2037</v>
      </c>
      <c r="P247" s="55">
        <f t="shared" si="299"/>
        <v>2038</v>
      </c>
      <c r="Q247" s="59" t="s">
        <v>305</v>
      </c>
      <c r="R247" s="55"/>
      <c r="S247" s="50" t="str">
        <f t="shared" si="280"/>
        <v>781_1895-562_NGC25-1-2-rgi-NA</v>
      </c>
      <c r="T247" s="50" t="str">
        <f>CONCATENATE(F247,"-",I247,"-",J247,"-",L247,"-",M247,"-",N247,"-",P247,"-",VLOOKUP(Q247,Liste_plantes!$A$2:$B$7,2,FALSE))</f>
        <v>781_1895-562_NGC25-1-2-rgi-NA-2038-rgi</v>
      </c>
      <c r="U247" s="75">
        <v>50288</v>
      </c>
      <c r="V247" s="86" t="str">
        <f t="shared" si="300"/>
        <v>08/03/2038</v>
      </c>
      <c r="W247" s="53"/>
      <c r="X247" s="28">
        <f t="shared" si="359"/>
        <v>248</v>
      </c>
      <c r="Y247" s="28">
        <f t="shared" si="318"/>
        <v>432</v>
      </c>
      <c r="Z247" s="60" t="s">
        <v>294</v>
      </c>
      <c r="AA247" s="50" t="str">
        <f>CONCATENATE(G247,"_",H247)</f>
        <v>330562_0.1574</v>
      </c>
      <c r="AB247" s="18" t="str">
        <f t="shared" ref="AB247:AB250" si="384">AB248</f>
        <v>14050_h2_sta.xml</v>
      </c>
      <c r="AC247" s="18" t="str">
        <f>CONCATENATE($E247,".",YEAR(U247))</f>
        <v>14050.2037</v>
      </c>
      <c r="AD247" s="18" t="str">
        <f>CONCATENATE($E247,".",YEAR(V247))</f>
        <v>14050.2038</v>
      </c>
      <c r="AE247" s="20">
        <f>IF(YEAR(V247)=YEAR(U247),1,2)</f>
        <v>2</v>
      </c>
      <c r="AF247" s="15">
        <v>1</v>
      </c>
      <c r="AG247" s="3">
        <v>0</v>
      </c>
      <c r="AH247" s="20" t="str">
        <f>VLOOKUP(Q247,Liste_plantes!$A$2:$C$7,3,FALSE)</f>
        <v>ItalianRyegrass_CoverCrop_plt.xml</v>
      </c>
      <c r="AI247" s="20" t="str">
        <f>CONCATENATE(J247,"-",L247,"-",VLOOKUP(Q247,Liste_plantes!$A$2:$B$7,2,FALSE),"_tec.xml")</f>
        <v>1-2-rgi_tec.xml</v>
      </c>
      <c r="AJ247" s="3" t="s">
        <v>16</v>
      </c>
      <c r="AK247" s="15" t="s">
        <v>16</v>
      </c>
      <c r="AL247" s="15" t="s">
        <v>16</v>
      </c>
      <c r="AM247" s="15" t="s">
        <v>16</v>
      </c>
    </row>
    <row r="248" spans="1:39" x14ac:dyDescent="0.3">
      <c r="A248" s="55" t="str">
        <f t="shared" ref="A248:J248" si="385">A247</f>
        <v>cnrm-cm5-aladin63</v>
      </c>
      <c r="B248" s="55" t="str">
        <f t="shared" si="385"/>
        <v>cca</v>
      </c>
      <c r="C248" s="55" t="str">
        <f t="shared" si="385"/>
        <v>8.5</v>
      </c>
      <c r="D248" s="55">
        <f t="shared" si="385"/>
        <v>1895</v>
      </c>
      <c r="E248" s="55">
        <f t="shared" si="385"/>
        <v>14050</v>
      </c>
      <c r="F248" s="55" t="str">
        <f t="shared" si="385"/>
        <v>781_1895</v>
      </c>
      <c r="G248" s="55">
        <f t="shared" si="385"/>
        <v>330562</v>
      </c>
      <c r="H248" s="55" t="str">
        <f t="shared" si="385"/>
        <v>0.1574</v>
      </c>
      <c r="I248" s="55" t="str">
        <f t="shared" si="296"/>
        <v>562_NGC25</v>
      </c>
      <c r="J248" s="55">
        <f t="shared" si="385"/>
        <v>1</v>
      </c>
      <c r="K248" s="55" t="str">
        <f>K247</f>
        <v>BT_ci_MF</v>
      </c>
      <c r="L248" s="55">
        <f>L247</f>
        <v>2</v>
      </c>
      <c r="M248" s="55" t="str">
        <f>M247</f>
        <v>rgi</v>
      </c>
      <c r="N248" s="55" t="str">
        <f>N247</f>
        <v>NA</v>
      </c>
      <c r="O248" s="55">
        <f t="shared" ref="O248:O294" si="386">IF(Q247="maïs fourrage",O247,O247+1)</f>
        <v>2038</v>
      </c>
      <c r="P248" s="55">
        <f t="shared" si="299"/>
        <v>2038</v>
      </c>
      <c r="Q248" s="59" t="s">
        <v>302</v>
      </c>
      <c r="R248" s="55" t="str">
        <f>IF(OR(AND(Q248="ray grass d'Italie",Q247="blé tendre"),AND(Q248="maïs fourrage",Q247="ray grass d'Italie"),AND(Q248="blé tendre",Q247="maïs fourrage")),"ok","pb")</f>
        <v>ok</v>
      </c>
      <c r="S248" s="50" t="str">
        <f t="shared" si="280"/>
        <v>781_1895-562_NGC25-1-2-rgi-NA</v>
      </c>
      <c r="T248" s="50" t="str">
        <f>CONCATENATE(F248,"-",I248,"-",J248,"-",L248,"-",M248,"-",N248,"-",P248,"-",VLOOKUP(Q248,Liste_plantes!$A$2:$B$7,2,FALSE))</f>
        <v>781_1895-562_NGC25-1-2-rgi-NA-2038-MF</v>
      </c>
      <c r="U248" s="86">
        <f>V247+1</f>
        <v>50473</v>
      </c>
      <c r="V248" s="86" t="str">
        <f t="shared" si="300"/>
        <v>01/10/2038</v>
      </c>
      <c r="W248" s="53" t="str">
        <f>IF(OR(YEAR(U248)=1978,(U248-V247)=1),"OK","!!!")</f>
        <v>OK</v>
      </c>
      <c r="X248" s="28">
        <f t="shared" si="359"/>
        <v>68</v>
      </c>
      <c r="Y248" s="28">
        <f t="shared" si="318"/>
        <v>274</v>
      </c>
      <c r="Z248" s="20" t="str">
        <f t="shared" ref="Z248" si="387">IF(AND(Q247="prairie",Q248="prairie"),"prairie_ini.xml","snu_ini.xml")</f>
        <v>snu_ini.xml</v>
      </c>
      <c r="AA248" s="50" t="str">
        <f t="shared" ref="AA248:AA294" si="388">CONCATENATE(G248,"_",H248)</f>
        <v>330562_0.1574</v>
      </c>
      <c r="AB248" s="18" t="str">
        <f t="shared" si="384"/>
        <v>14050_h2_sta.xml</v>
      </c>
      <c r="AC248" s="18" t="str">
        <f t="shared" ref="AC248" si="389">CONCATENATE($E248,".",YEAR(U248))</f>
        <v>14050.2038</v>
      </c>
      <c r="AD248" s="18" t="str">
        <f t="shared" ref="AD248:AD294" si="390">CONCATENATE($E248,".",YEAR(V248))</f>
        <v>14050.2038</v>
      </c>
      <c r="AE248" s="20">
        <f t="shared" ref="AE248:AE294" si="391">IF(YEAR(V248)=YEAR(U248),1,2)</f>
        <v>1</v>
      </c>
      <c r="AF248" s="15">
        <v>1</v>
      </c>
      <c r="AG248" s="3">
        <v>0</v>
      </c>
      <c r="AH248" s="20" t="str">
        <f>VLOOKUP(Q248,Liste_plantes!$A$2:$C$7,3,FALSE)</f>
        <v>corn_plt.xml</v>
      </c>
      <c r="AI248" s="20" t="str">
        <f>CONCATENATE(J248,"-",L248,"-",VLOOKUP(Q248,Liste_plantes!$A$2:$B$7,2,FALSE),"_tec.xml")</f>
        <v>1-2-MF_tec.xml</v>
      </c>
      <c r="AJ248" s="3" t="s">
        <v>16</v>
      </c>
      <c r="AK248" s="15" t="s">
        <v>16</v>
      </c>
      <c r="AL248" s="15" t="s">
        <v>16</v>
      </c>
      <c r="AM248" s="15" t="s">
        <v>16</v>
      </c>
    </row>
    <row r="249" spans="1:39" x14ac:dyDescent="0.3">
      <c r="A249" s="55" t="str">
        <f t="shared" ref="A249:N249" si="392">A248</f>
        <v>cnrm-cm5-aladin63</v>
      </c>
      <c r="B249" s="55" t="str">
        <f t="shared" si="392"/>
        <v>cca</v>
      </c>
      <c r="C249" s="55" t="str">
        <f t="shared" si="392"/>
        <v>8.5</v>
      </c>
      <c r="D249" s="55">
        <f t="shared" si="392"/>
        <v>1895</v>
      </c>
      <c r="E249" s="55">
        <f t="shared" si="392"/>
        <v>14050</v>
      </c>
      <c r="F249" s="55" t="str">
        <f t="shared" si="392"/>
        <v>781_1895</v>
      </c>
      <c r="G249" s="55">
        <f t="shared" si="392"/>
        <v>330562</v>
      </c>
      <c r="H249" s="55" t="str">
        <f t="shared" si="392"/>
        <v>0.1574</v>
      </c>
      <c r="I249" s="55" t="str">
        <f t="shared" si="296"/>
        <v>562_NGC25</v>
      </c>
      <c r="J249" s="55">
        <f t="shared" si="392"/>
        <v>1</v>
      </c>
      <c r="K249" s="55" t="str">
        <f t="shared" si="392"/>
        <v>BT_ci_MF</v>
      </c>
      <c r="L249" s="55">
        <f t="shared" si="392"/>
        <v>2</v>
      </c>
      <c r="M249" s="55" t="str">
        <f t="shared" si="392"/>
        <v>rgi</v>
      </c>
      <c r="N249" s="55" t="str">
        <f t="shared" si="392"/>
        <v>NA</v>
      </c>
      <c r="O249" s="55">
        <f t="shared" si="386"/>
        <v>2038</v>
      </c>
      <c r="P249" s="55">
        <f t="shared" si="299"/>
        <v>2039</v>
      </c>
      <c r="Q249" s="59" t="s">
        <v>281</v>
      </c>
      <c r="R249" s="55" t="str">
        <f t="shared" ref="R249:R294" si="393">IF(OR(AND(Q249="ray grass d'Italie",Q248="blé tendre"),AND(Q249="maïs fourrage",Q248="ray grass d'Italie"),AND(Q249="blé tendre",Q248="maïs fourrage")),"ok","pb")</f>
        <v>ok</v>
      </c>
      <c r="S249" s="50" t="str">
        <f t="shared" si="280"/>
        <v>781_1895-562_NGC25-1-2-rgi-NA</v>
      </c>
      <c r="T249" s="50" t="str">
        <f>CONCATENATE(F249,"-",I249,"-",J249,"-",L249,"-",M249,"-",N249,"-",P249,"-",VLOOKUP(Q249,Liste_plantes!$A$2:$B$7,2,FALSE))</f>
        <v>781_1895-562_NGC25-1-2-rgi-NA-2039-BT</v>
      </c>
      <c r="U249" s="86">
        <f>V248+1</f>
        <v>50680</v>
      </c>
      <c r="V249" s="86" t="str">
        <f t="shared" si="300"/>
        <v>15/08/2039</v>
      </c>
      <c r="W249" s="53" t="str">
        <f>IF(OR(YEAR(U249)=1978,(U249-V248)=1),"OK","!!!")</f>
        <v>OK</v>
      </c>
      <c r="X249" s="28">
        <f>U249-DATE($O249,1,1)+1</f>
        <v>275</v>
      </c>
      <c r="Y249" s="28">
        <f>V249-DATE($O249,1,1)+1</f>
        <v>592</v>
      </c>
      <c r="Z249" s="20" t="str">
        <f>IF(AND(Q248="prairie",Q249="prairie"),"prairie_ini.xml","snu_ini.xml")</f>
        <v>snu_ini.xml</v>
      </c>
      <c r="AA249" s="50" t="str">
        <f t="shared" si="388"/>
        <v>330562_0.1574</v>
      </c>
      <c r="AB249" s="18" t="str">
        <f t="shared" si="384"/>
        <v>14050_h2_sta.xml</v>
      </c>
      <c r="AC249" s="18" t="str">
        <f>CONCATENATE($E249,".",YEAR(U249))</f>
        <v>14050.2038</v>
      </c>
      <c r="AD249" s="18" t="str">
        <f t="shared" si="390"/>
        <v>14050.2039</v>
      </c>
      <c r="AE249" s="20">
        <f t="shared" si="391"/>
        <v>2</v>
      </c>
      <c r="AF249" s="15">
        <v>1</v>
      </c>
      <c r="AG249" s="3">
        <v>0</v>
      </c>
      <c r="AH249" s="20" t="str">
        <f>VLOOKUP(Q249,Liste_plantes!$A$2:$C$7,3,FALSE)</f>
        <v>wheat_plt.xml</v>
      </c>
      <c r="AI249" s="20" t="str">
        <f>CONCATENATE(J249,"-",L249,"-",VLOOKUP(Q249,Liste_plantes!$A$2:$B$7,2,FALSE),"_tec.xml")</f>
        <v>1-2-BT_tec.xml</v>
      </c>
      <c r="AJ249" s="3" t="s">
        <v>16</v>
      </c>
      <c r="AK249" s="15" t="s">
        <v>16</v>
      </c>
      <c r="AL249" s="15" t="s">
        <v>16</v>
      </c>
      <c r="AM249" s="15" t="s">
        <v>16</v>
      </c>
    </row>
    <row r="250" spans="1:39" x14ac:dyDescent="0.3">
      <c r="A250" s="55" t="str">
        <f t="shared" ref="A250:M250" si="394">A249</f>
        <v>cnrm-cm5-aladin63</v>
      </c>
      <c r="B250" s="55" t="str">
        <f t="shared" si="394"/>
        <v>cca</v>
      </c>
      <c r="C250" s="55" t="str">
        <f t="shared" si="394"/>
        <v>8.5</v>
      </c>
      <c r="D250" s="55">
        <f t="shared" si="394"/>
        <v>1895</v>
      </c>
      <c r="E250" s="55">
        <f t="shared" si="394"/>
        <v>14050</v>
      </c>
      <c r="F250" s="55" t="str">
        <f t="shared" si="394"/>
        <v>781_1895</v>
      </c>
      <c r="G250" s="55">
        <f t="shared" si="394"/>
        <v>330562</v>
      </c>
      <c r="H250" s="55" t="str">
        <f t="shared" si="394"/>
        <v>0.1574</v>
      </c>
      <c r="I250" s="55" t="str">
        <f t="shared" si="296"/>
        <v>562_NGC25</v>
      </c>
      <c r="J250" s="55">
        <f t="shared" si="394"/>
        <v>1</v>
      </c>
      <c r="K250" s="55" t="str">
        <f t="shared" si="394"/>
        <v>BT_ci_MF</v>
      </c>
      <c r="L250" s="55">
        <f t="shared" si="394"/>
        <v>2</v>
      </c>
      <c r="M250" s="55" t="str">
        <f t="shared" si="394"/>
        <v>rgi</v>
      </c>
      <c r="N250" s="121" t="s">
        <v>371</v>
      </c>
      <c r="O250" s="55">
        <f t="shared" si="386"/>
        <v>2039</v>
      </c>
      <c r="P250" s="55">
        <f t="shared" si="299"/>
        <v>2040</v>
      </c>
      <c r="Q250" s="55" t="str">
        <f>Q247</f>
        <v>ray grass d'Italie</v>
      </c>
      <c r="R250" s="55" t="str">
        <f t="shared" si="393"/>
        <v>ok</v>
      </c>
      <c r="S250" s="50" t="str">
        <f t="shared" si="280"/>
        <v>781_1895-562_NGC25-1-2-rgi-NA</v>
      </c>
      <c r="T250" s="50" t="str">
        <f>CONCATENATE(F250,"-",I250,"-",J250,"-",L250,"-",M250,"-",N250,"-",P250,"-",VLOOKUP(Q250,Liste_plantes!$A$2:$B$7,2,FALSE))</f>
        <v>781_1895-562_NGC25-1-2-rgi-NA-2040-rgi</v>
      </c>
      <c r="U250" s="86">
        <f>V249+1</f>
        <v>50998</v>
      </c>
      <c r="V250" s="86" t="str">
        <f t="shared" si="300"/>
        <v>08/03/2040</v>
      </c>
      <c r="W250" s="53" t="str">
        <f t="shared" ref="W250:W294" si="395">IF(OR(YEAR(U250)=1978,(U250-V249)=1),"OK","!!!")</f>
        <v>OK</v>
      </c>
      <c r="X250" s="28">
        <f>U250-DATE($O250,1,1)+1</f>
        <v>228</v>
      </c>
      <c r="Y250" s="28">
        <f>V250-DATE($O250,1,1)+1</f>
        <v>433</v>
      </c>
      <c r="Z250" s="20" t="str">
        <f t="shared" ref="Z250:Z294" si="396">IF(AND(Q249="prairie",Q250="prairie"),"prairie_ini.xml","snu_ini.xml")</f>
        <v>snu_ini.xml</v>
      </c>
      <c r="AA250" s="50" t="str">
        <f t="shared" si="388"/>
        <v>330562_0.1574</v>
      </c>
      <c r="AB250" s="18" t="str">
        <f t="shared" si="384"/>
        <v>14050_h2_sta.xml</v>
      </c>
      <c r="AC250" s="18" t="str">
        <f t="shared" ref="AC250:AC294" si="397">CONCATENATE($E250,".",YEAR(U250))</f>
        <v>14050.2039</v>
      </c>
      <c r="AD250" s="18" t="str">
        <f t="shared" si="390"/>
        <v>14050.2040</v>
      </c>
      <c r="AE250" s="20">
        <f t="shared" si="391"/>
        <v>2</v>
      </c>
      <c r="AF250" s="15">
        <v>1</v>
      </c>
      <c r="AG250" s="3">
        <v>0</v>
      </c>
      <c r="AH250" s="20" t="str">
        <f>VLOOKUP(Q250,Liste_plantes!$A$2:$C$7,3,FALSE)</f>
        <v>ItalianRyegrass_CoverCrop_plt.xml</v>
      </c>
      <c r="AI250" s="20" t="str">
        <f>CONCATENATE(J250,"-",L250,"-",VLOOKUP(Q250,Liste_plantes!$A$2:$B$7,2,FALSE),"_tec.xml")</f>
        <v>1-2-rgi_tec.xml</v>
      </c>
      <c r="AJ250" s="3" t="s">
        <v>16</v>
      </c>
      <c r="AK250" s="15" t="s">
        <v>16</v>
      </c>
      <c r="AL250" s="15" t="s">
        <v>16</v>
      </c>
      <c r="AM250" s="15" t="s">
        <v>16</v>
      </c>
    </row>
    <row r="251" spans="1:39" x14ac:dyDescent="0.3">
      <c r="A251" s="55" t="str">
        <f t="shared" ref="A251:M251" si="398">A250</f>
        <v>cnrm-cm5-aladin63</v>
      </c>
      <c r="B251" s="55" t="str">
        <f t="shared" si="398"/>
        <v>cca</v>
      </c>
      <c r="C251" s="55" t="str">
        <f t="shared" si="398"/>
        <v>8.5</v>
      </c>
      <c r="D251" s="55">
        <f t="shared" si="398"/>
        <v>1895</v>
      </c>
      <c r="E251" s="55">
        <f t="shared" si="398"/>
        <v>14050</v>
      </c>
      <c r="F251" s="55" t="str">
        <f t="shared" si="398"/>
        <v>781_1895</v>
      </c>
      <c r="G251" s="55">
        <f t="shared" si="398"/>
        <v>330562</v>
      </c>
      <c r="H251" s="55" t="str">
        <f t="shared" si="398"/>
        <v>0.1574</v>
      </c>
      <c r="I251" s="55" t="str">
        <f t="shared" si="296"/>
        <v>562_NGC25</v>
      </c>
      <c r="J251" s="55">
        <f t="shared" si="398"/>
        <v>1</v>
      </c>
      <c r="K251" s="55" t="str">
        <f t="shared" si="398"/>
        <v>BT_ci_MF</v>
      </c>
      <c r="L251" s="55">
        <f t="shared" si="398"/>
        <v>2</v>
      </c>
      <c r="M251" s="55" t="str">
        <f t="shared" si="398"/>
        <v>rgi</v>
      </c>
      <c r="N251" s="76" t="s">
        <v>366</v>
      </c>
      <c r="O251" s="76">
        <f t="shared" si="386"/>
        <v>2040</v>
      </c>
      <c r="P251" s="55">
        <f t="shared" si="299"/>
        <v>2040</v>
      </c>
      <c r="Q251" s="55" t="str">
        <f>Q248</f>
        <v>maïs fourrage</v>
      </c>
      <c r="R251" s="55" t="str">
        <f t="shared" si="393"/>
        <v>ok</v>
      </c>
      <c r="S251" s="50" t="str">
        <f t="shared" si="280"/>
        <v>781_1895-562_NGC25-1-2-rgi-h2</v>
      </c>
      <c r="T251" s="50" t="str">
        <f>CONCATENATE(F251,"-",I251,"-",J251,"-",L251,"-",M251,"-",N251,"-",P251,"-",VLOOKUP(Q251,Liste_plantes!$A$2:$B$7,2,FALSE))</f>
        <v>781_1895-562_NGC25-1-2-rgi-h2-2040-MF</v>
      </c>
      <c r="U251" s="86">
        <f t="shared" ref="U251:U278" si="399">V250+1</f>
        <v>51204</v>
      </c>
      <c r="V251" s="86" t="str">
        <f t="shared" si="300"/>
        <v>01/10/2040</v>
      </c>
      <c r="W251" s="53" t="str">
        <f t="shared" si="395"/>
        <v>OK</v>
      </c>
      <c r="X251" s="28">
        <f t="shared" ref="X251:X255" si="400">U251-DATE($O251,1,1)+1</f>
        <v>69</v>
      </c>
      <c r="Y251" s="28">
        <f t="shared" ref="Y251:Y294" si="401">V251-DATE($O251,1,1)+1</f>
        <v>275</v>
      </c>
      <c r="Z251" s="20" t="str">
        <f t="shared" si="396"/>
        <v>snu_ini.xml</v>
      </c>
      <c r="AA251" s="50" t="str">
        <f t="shared" si="388"/>
        <v>330562_0.1574</v>
      </c>
      <c r="AB251" s="59" t="str">
        <f t="shared" si="325"/>
        <v>14050_h2_sta.xml</v>
      </c>
      <c r="AC251" s="18" t="str">
        <f t="shared" si="397"/>
        <v>14050.2040</v>
      </c>
      <c r="AD251" s="18" t="str">
        <f t="shared" si="390"/>
        <v>14050.2040</v>
      </c>
      <c r="AE251" s="20">
        <f t="shared" si="391"/>
        <v>1</v>
      </c>
      <c r="AF251" s="15">
        <v>1</v>
      </c>
      <c r="AG251" s="3">
        <v>0</v>
      </c>
      <c r="AH251" s="20" t="str">
        <f>VLOOKUP(Q251,Liste_plantes!$A$2:$C$7,3,FALSE)</f>
        <v>corn_plt.xml</v>
      </c>
      <c r="AI251" s="20" t="str">
        <f>CONCATENATE(J251,"-",L251,"-",VLOOKUP(Q251,Liste_plantes!$A$2:$B$7,2,FALSE),"_tec.xml")</f>
        <v>1-2-MF_tec.xml</v>
      </c>
      <c r="AJ251" s="3" t="s">
        <v>16</v>
      </c>
      <c r="AK251" s="15" t="s">
        <v>16</v>
      </c>
      <c r="AL251" s="15" t="s">
        <v>16</v>
      </c>
      <c r="AM251" s="15" t="s">
        <v>16</v>
      </c>
    </row>
    <row r="252" spans="1:39" x14ac:dyDescent="0.3">
      <c r="A252" s="55" t="str">
        <f t="shared" ref="A252:N252" si="402">A251</f>
        <v>cnrm-cm5-aladin63</v>
      </c>
      <c r="B252" s="55" t="str">
        <f t="shared" si="402"/>
        <v>cca</v>
      </c>
      <c r="C252" s="55" t="str">
        <f t="shared" si="402"/>
        <v>8.5</v>
      </c>
      <c r="D252" s="55">
        <f t="shared" si="402"/>
        <v>1895</v>
      </c>
      <c r="E252" s="55">
        <f t="shared" si="402"/>
        <v>14050</v>
      </c>
      <c r="F252" s="55" t="str">
        <f t="shared" si="402"/>
        <v>781_1895</v>
      </c>
      <c r="G252" s="55">
        <f t="shared" si="402"/>
        <v>330562</v>
      </c>
      <c r="H252" s="55" t="str">
        <f t="shared" si="402"/>
        <v>0.1574</v>
      </c>
      <c r="I252" s="55" t="str">
        <f t="shared" si="296"/>
        <v>562_NGC25</v>
      </c>
      <c r="J252" s="55">
        <f t="shared" si="402"/>
        <v>1</v>
      </c>
      <c r="K252" s="55" t="str">
        <f t="shared" si="402"/>
        <v>BT_ci_MF</v>
      </c>
      <c r="L252" s="55">
        <f t="shared" si="402"/>
        <v>2</v>
      </c>
      <c r="M252" s="55" t="str">
        <f t="shared" si="402"/>
        <v>rgi</v>
      </c>
      <c r="N252" s="55" t="str">
        <f t="shared" si="402"/>
        <v>h2</v>
      </c>
      <c r="O252" s="55">
        <f t="shared" si="386"/>
        <v>2040</v>
      </c>
      <c r="P252" s="55">
        <f t="shared" si="299"/>
        <v>2041</v>
      </c>
      <c r="Q252" s="55" t="str">
        <f t="shared" ref="Q252:Q295" si="403">Q249</f>
        <v>blé tendre</v>
      </c>
      <c r="R252" s="55" t="str">
        <f t="shared" si="393"/>
        <v>ok</v>
      </c>
      <c r="S252" s="50" t="str">
        <f t="shared" si="280"/>
        <v>781_1895-562_NGC25-1-2-rgi-h2</v>
      </c>
      <c r="T252" s="50" t="str">
        <f>CONCATENATE(F252,"-",I252,"-",J252,"-",L252,"-",M252,"-",N252,"-",P252,"-",VLOOKUP(Q252,Liste_plantes!$A$2:$B$7,2,FALSE))</f>
        <v>781_1895-562_NGC25-1-2-rgi-h2-2041-BT</v>
      </c>
      <c r="U252" s="86">
        <f t="shared" si="399"/>
        <v>51411</v>
      </c>
      <c r="V252" s="86" t="str">
        <f t="shared" si="300"/>
        <v>15/08/2041</v>
      </c>
      <c r="W252" s="53" t="str">
        <f t="shared" si="395"/>
        <v>OK</v>
      </c>
      <c r="X252" s="28">
        <f t="shared" si="400"/>
        <v>276</v>
      </c>
      <c r="Y252" s="28">
        <f t="shared" si="401"/>
        <v>593</v>
      </c>
      <c r="Z252" s="20" t="str">
        <f t="shared" si="396"/>
        <v>snu_ini.xml</v>
      </c>
      <c r="AA252" s="50" t="str">
        <f t="shared" si="388"/>
        <v>330562_0.1574</v>
      </c>
      <c r="AB252" s="18" t="str">
        <f>AB253</f>
        <v>14050_h2_sta.xml</v>
      </c>
      <c r="AC252" s="18" t="str">
        <f t="shared" si="397"/>
        <v>14050.2040</v>
      </c>
      <c r="AD252" s="18" t="str">
        <f t="shared" si="390"/>
        <v>14050.2041</v>
      </c>
      <c r="AE252" s="20">
        <f t="shared" si="391"/>
        <v>2</v>
      </c>
      <c r="AF252" s="15">
        <v>1</v>
      </c>
      <c r="AG252" s="3">
        <v>0</v>
      </c>
      <c r="AH252" s="20" t="str">
        <f>VLOOKUP(Q252,Liste_plantes!$A$2:$C$7,3,FALSE)</f>
        <v>wheat_plt.xml</v>
      </c>
      <c r="AI252" s="20" t="str">
        <f>CONCATENATE(J252,"-",L252,"-",VLOOKUP(Q252,Liste_plantes!$A$2:$B$7,2,FALSE),"_tec.xml")</f>
        <v>1-2-BT_tec.xml</v>
      </c>
      <c r="AJ252" s="3" t="s">
        <v>16</v>
      </c>
      <c r="AK252" s="15" t="s">
        <v>16</v>
      </c>
      <c r="AL252" s="15" t="s">
        <v>16</v>
      </c>
      <c r="AM252" s="15" t="s">
        <v>16</v>
      </c>
    </row>
    <row r="253" spans="1:39" x14ac:dyDescent="0.3">
      <c r="A253" s="55" t="str">
        <f t="shared" ref="A253:G253" si="404">A252</f>
        <v>cnrm-cm5-aladin63</v>
      </c>
      <c r="B253" s="55" t="str">
        <f t="shared" si="404"/>
        <v>cca</v>
      </c>
      <c r="C253" s="55" t="str">
        <f t="shared" si="404"/>
        <v>8.5</v>
      </c>
      <c r="D253" s="55">
        <f t="shared" si="404"/>
        <v>1895</v>
      </c>
      <c r="E253" s="55">
        <f t="shared" si="404"/>
        <v>14050</v>
      </c>
      <c r="F253" s="55" t="str">
        <f t="shared" si="404"/>
        <v>781_1895</v>
      </c>
      <c r="G253" s="55">
        <f t="shared" si="404"/>
        <v>330562</v>
      </c>
      <c r="H253" s="55" t="str">
        <f>H252</f>
        <v>0.1574</v>
      </c>
      <c r="I253" s="55" t="str">
        <f t="shared" si="296"/>
        <v>562_NGC25</v>
      </c>
      <c r="J253" s="55">
        <f t="shared" ref="J253" si="405">J252</f>
        <v>1</v>
      </c>
      <c r="K253" s="55" t="str">
        <f t="shared" ref="K253:N253" si="406">K252</f>
        <v>BT_ci_MF</v>
      </c>
      <c r="L253" s="55">
        <f t="shared" si="406"/>
        <v>2</v>
      </c>
      <c r="M253" s="55" t="str">
        <f t="shared" si="406"/>
        <v>rgi</v>
      </c>
      <c r="N253" s="55" t="str">
        <f t="shared" si="406"/>
        <v>h2</v>
      </c>
      <c r="O253" s="55">
        <f t="shared" si="386"/>
        <v>2041</v>
      </c>
      <c r="P253" s="55">
        <f t="shared" si="299"/>
        <v>2042</v>
      </c>
      <c r="Q253" s="55" t="str">
        <f t="shared" si="403"/>
        <v>ray grass d'Italie</v>
      </c>
      <c r="R253" s="55" t="str">
        <f t="shared" si="393"/>
        <v>ok</v>
      </c>
      <c r="S253" s="50" t="str">
        <f t="shared" si="280"/>
        <v>781_1895-562_NGC25-1-2-rgi-h2</v>
      </c>
      <c r="T253" s="50" t="str">
        <f>CONCATENATE(F253,"-",I253,"-",J253,"-",L253,"-",M253,"-",N253,"-",P253,"-",VLOOKUP(Q253,Liste_plantes!$A$2:$B$7,2,FALSE))</f>
        <v>781_1895-562_NGC25-1-2-rgi-h2-2042-rgi</v>
      </c>
      <c r="U253" s="86">
        <f t="shared" si="399"/>
        <v>51729</v>
      </c>
      <c r="V253" s="86" t="str">
        <f t="shared" si="300"/>
        <v>08/03/2042</v>
      </c>
      <c r="W253" s="53" t="str">
        <f t="shared" si="395"/>
        <v>OK</v>
      </c>
      <c r="X253" s="28">
        <f t="shared" si="400"/>
        <v>228</v>
      </c>
      <c r="Y253" s="28">
        <f t="shared" si="401"/>
        <v>432</v>
      </c>
      <c r="Z253" s="20" t="str">
        <f t="shared" si="396"/>
        <v>snu_ini.xml</v>
      </c>
      <c r="AA253" s="50" t="str">
        <f t="shared" si="388"/>
        <v>330562_0.1574</v>
      </c>
      <c r="AB253" s="18" t="str">
        <f t="shared" ref="AB253:AB256" si="407">AB254</f>
        <v>14050_h2_sta.xml</v>
      </c>
      <c r="AC253" s="18" t="str">
        <f t="shared" si="397"/>
        <v>14050.2041</v>
      </c>
      <c r="AD253" s="18" t="str">
        <f t="shared" si="390"/>
        <v>14050.2042</v>
      </c>
      <c r="AE253" s="20">
        <f t="shared" si="391"/>
        <v>2</v>
      </c>
      <c r="AF253" s="15">
        <v>1</v>
      </c>
      <c r="AG253" s="3">
        <v>0</v>
      </c>
      <c r="AH253" s="20" t="str">
        <f>VLOOKUP(Q253,Liste_plantes!$A$2:$C$7,3,FALSE)</f>
        <v>ItalianRyegrass_CoverCrop_plt.xml</v>
      </c>
      <c r="AI253" s="20" t="str">
        <f>CONCATENATE(J253,"-",L253,"-",VLOOKUP(Q253,Liste_plantes!$A$2:$B$7,2,FALSE),"_tec.xml")</f>
        <v>1-2-rgi_tec.xml</v>
      </c>
      <c r="AJ253" s="3" t="s">
        <v>16</v>
      </c>
      <c r="AK253" s="15" t="s">
        <v>16</v>
      </c>
      <c r="AL253" s="15" t="s">
        <v>16</v>
      </c>
      <c r="AM253" s="15" t="s">
        <v>16</v>
      </c>
    </row>
    <row r="254" spans="1:39" x14ac:dyDescent="0.3">
      <c r="A254" s="55" t="str">
        <f t="shared" ref="A254:N254" si="408">A253</f>
        <v>cnrm-cm5-aladin63</v>
      </c>
      <c r="B254" s="55" t="str">
        <f t="shared" si="408"/>
        <v>cca</v>
      </c>
      <c r="C254" s="55" t="str">
        <f t="shared" si="408"/>
        <v>8.5</v>
      </c>
      <c r="D254" s="55">
        <f t="shared" si="408"/>
        <v>1895</v>
      </c>
      <c r="E254" s="55">
        <f t="shared" si="408"/>
        <v>14050</v>
      </c>
      <c r="F254" s="55" t="str">
        <f t="shared" si="408"/>
        <v>781_1895</v>
      </c>
      <c r="G254" s="55">
        <f t="shared" si="408"/>
        <v>330562</v>
      </c>
      <c r="H254" s="55" t="str">
        <f t="shared" si="408"/>
        <v>0.1574</v>
      </c>
      <c r="I254" s="55" t="str">
        <f t="shared" si="296"/>
        <v>562_NGC25</v>
      </c>
      <c r="J254" s="55">
        <f t="shared" si="408"/>
        <v>1</v>
      </c>
      <c r="K254" s="55" t="str">
        <f t="shared" si="408"/>
        <v>BT_ci_MF</v>
      </c>
      <c r="L254" s="55">
        <f t="shared" si="408"/>
        <v>2</v>
      </c>
      <c r="M254" s="55" t="str">
        <f t="shared" si="408"/>
        <v>rgi</v>
      </c>
      <c r="N254" s="55" t="str">
        <f t="shared" si="408"/>
        <v>h2</v>
      </c>
      <c r="O254" s="55">
        <f t="shared" si="386"/>
        <v>2042</v>
      </c>
      <c r="P254" s="55">
        <f t="shared" si="299"/>
        <v>2042</v>
      </c>
      <c r="Q254" s="55" t="str">
        <f t="shared" si="403"/>
        <v>maïs fourrage</v>
      </c>
      <c r="R254" s="55" t="str">
        <f t="shared" si="393"/>
        <v>ok</v>
      </c>
      <c r="S254" s="50" t="str">
        <f t="shared" si="280"/>
        <v>781_1895-562_NGC25-1-2-rgi-h2</v>
      </c>
      <c r="T254" s="50" t="str">
        <f>CONCATENATE(F254,"-",I254,"-",J254,"-",L254,"-",M254,"-",N254,"-",P254,"-",VLOOKUP(Q254,Liste_plantes!$A$2:$B$7,2,FALSE))</f>
        <v>781_1895-562_NGC25-1-2-rgi-h2-2042-MF</v>
      </c>
      <c r="U254" s="86">
        <f t="shared" si="399"/>
        <v>51934</v>
      </c>
      <c r="V254" s="86" t="str">
        <f t="shared" si="300"/>
        <v>01/10/2042</v>
      </c>
      <c r="W254" s="53" t="str">
        <f t="shared" si="395"/>
        <v>OK</v>
      </c>
      <c r="X254" s="28">
        <f t="shared" si="400"/>
        <v>68</v>
      </c>
      <c r="Y254" s="28">
        <f t="shared" si="401"/>
        <v>274</v>
      </c>
      <c r="Z254" s="20" t="str">
        <f t="shared" si="396"/>
        <v>snu_ini.xml</v>
      </c>
      <c r="AA254" s="50" t="str">
        <f t="shared" si="388"/>
        <v>330562_0.1574</v>
      </c>
      <c r="AB254" s="18" t="str">
        <f t="shared" si="407"/>
        <v>14050_h2_sta.xml</v>
      </c>
      <c r="AC254" s="18" t="str">
        <f t="shared" si="397"/>
        <v>14050.2042</v>
      </c>
      <c r="AD254" s="18" t="str">
        <f t="shared" si="390"/>
        <v>14050.2042</v>
      </c>
      <c r="AE254" s="20">
        <f t="shared" si="391"/>
        <v>1</v>
      </c>
      <c r="AF254" s="15">
        <v>1</v>
      </c>
      <c r="AG254" s="3">
        <v>0</v>
      </c>
      <c r="AH254" s="20" t="str">
        <f>VLOOKUP(Q254,Liste_plantes!$A$2:$C$7,3,FALSE)</f>
        <v>corn_plt.xml</v>
      </c>
      <c r="AI254" s="20" t="str">
        <f>CONCATENATE(J254,"-",L254,"-",VLOOKUP(Q254,Liste_plantes!$A$2:$B$7,2,FALSE),"_tec.xml")</f>
        <v>1-2-MF_tec.xml</v>
      </c>
      <c r="AJ254" s="3" t="s">
        <v>16</v>
      </c>
      <c r="AK254" s="15" t="s">
        <v>16</v>
      </c>
      <c r="AL254" s="15" t="s">
        <v>16</v>
      </c>
      <c r="AM254" s="15" t="s">
        <v>16</v>
      </c>
    </row>
    <row r="255" spans="1:39" x14ac:dyDescent="0.3">
      <c r="A255" s="55" t="str">
        <f t="shared" ref="A255:N255" si="409">A254</f>
        <v>cnrm-cm5-aladin63</v>
      </c>
      <c r="B255" s="55" t="str">
        <f t="shared" si="409"/>
        <v>cca</v>
      </c>
      <c r="C255" s="55" t="str">
        <f t="shared" si="409"/>
        <v>8.5</v>
      </c>
      <c r="D255" s="55">
        <f t="shared" si="409"/>
        <v>1895</v>
      </c>
      <c r="E255" s="55">
        <f t="shared" si="409"/>
        <v>14050</v>
      </c>
      <c r="F255" s="55" t="str">
        <f t="shared" si="409"/>
        <v>781_1895</v>
      </c>
      <c r="G255" s="55">
        <f t="shared" si="409"/>
        <v>330562</v>
      </c>
      <c r="H255" s="55" t="str">
        <f t="shared" si="409"/>
        <v>0.1574</v>
      </c>
      <c r="I255" s="55" t="str">
        <f t="shared" si="296"/>
        <v>562_NGC25</v>
      </c>
      <c r="J255" s="55">
        <f t="shared" si="409"/>
        <v>1</v>
      </c>
      <c r="K255" s="55" t="str">
        <f t="shared" si="409"/>
        <v>BT_ci_MF</v>
      </c>
      <c r="L255" s="55">
        <f t="shared" si="409"/>
        <v>2</v>
      </c>
      <c r="M255" s="55" t="str">
        <f t="shared" si="409"/>
        <v>rgi</v>
      </c>
      <c r="N255" s="55" t="str">
        <f t="shared" si="409"/>
        <v>h2</v>
      </c>
      <c r="O255" s="55">
        <f t="shared" si="386"/>
        <v>2042</v>
      </c>
      <c r="P255" s="55">
        <f t="shared" si="299"/>
        <v>2043</v>
      </c>
      <c r="Q255" s="55" t="str">
        <f t="shared" si="403"/>
        <v>blé tendre</v>
      </c>
      <c r="R255" s="55" t="str">
        <f t="shared" si="393"/>
        <v>ok</v>
      </c>
      <c r="S255" s="50" t="str">
        <f t="shared" si="280"/>
        <v>781_1895-562_NGC25-1-2-rgi-h2</v>
      </c>
      <c r="T255" s="50" t="str">
        <f>CONCATENATE(F255,"-",I255,"-",J255,"-",L255,"-",M255,"-",N255,"-",P255,"-",VLOOKUP(Q255,Liste_plantes!$A$2:$B$7,2,FALSE))</f>
        <v>781_1895-562_NGC25-1-2-rgi-h2-2043-BT</v>
      </c>
      <c r="U255" s="86">
        <f t="shared" si="399"/>
        <v>52141</v>
      </c>
      <c r="V255" s="86" t="str">
        <f t="shared" si="300"/>
        <v>15/08/2043</v>
      </c>
      <c r="W255" s="53" t="str">
        <f t="shared" si="395"/>
        <v>OK</v>
      </c>
      <c r="X255" s="28">
        <f t="shared" si="400"/>
        <v>275</v>
      </c>
      <c r="Y255" s="28">
        <f t="shared" si="401"/>
        <v>592</v>
      </c>
      <c r="Z255" s="20" t="str">
        <f t="shared" si="396"/>
        <v>snu_ini.xml</v>
      </c>
      <c r="AA255" s="50" t="str">
        <f t="shared" si="388"/>
        <v>330562_0.1574</v>
      </c>
      <c r="AB255" s="18" t="str">
        <f t="shared" si="407"/>
        <v>14050_h2_sta.xml</v>
      </c>
      <c r="AC255" s="18" t="str">
        <f t="shared" si="397"/>
        <v>14050.2042</v>
      </c>
      <c r="AD255" s="18" t="str">
        <f t="shared" si="390"/>
        <v>14050.2043</v>
      </c>
      <c r="AE255" s="20">
        <f t="shared" si="391"/>
        <v>2</v>
      </c>
      <c r="AF255" s="15">
        <v>1</v>
      </c>
      <c r="AG255" s="3">
        <v>0</v>
      </c>
      <c r="AH255" s="20" t="str">
        <f>VLOOKUP(Q255,Liste_plantes!$A$2:$C$7,3,FALSE)</f>
        <v>wheat_plt.xml</v>
      </c>
      <c r="AI255" s="20" t="str">
        <f>CONCATENATE(J255,"-",L255,"-",VLOOKUP(Q255,Liste_plantes!$A$2:$B$7,2,FALSE),"_tec.xml")</f>
        <v>1-2-BT_tec.xml</v>
      </c>
      <c r="AJ255" s="3" t="s">
        <v>16</v>
      </c>
      <c r="AK255" s="15" t="s">
        <v>16</v>
      </c>
      <c r="AL255" s="15" t="s">
        <v>16</v>
      </c>
      <c r="AM255" s="15" t="s">
        <v>16</v>
      </c>
    </row>
    <row r="256" spans="1:39" x14ac:dyDescent="0.3">
      <c r="A256" s="55" t="str">
        <f t="shared" ref="A256:N256" si="410">A255</f>
        <v>cnrm-cm5-aladin63</v>
      </c>
      <c r="B256" s="55" t="str">
        <f t="shared" si="410"/>
        <v>cca</v>
      </c>
      <c r="C256" s="55" t="str">
        <f t="shared" si="410"/>
        <v>8.5</v>
      </c>
      <c r="D256" s="55">
        <f t="shared" si="410"/>
        <v>1895</v>
      </c>
      <c r="E256" s="55">
        <f t="shared" si="410"/>
        <v>14050</v>
      </c>
      <c r="F256" s="55" t="str">
        <f t="shared" si="410"/>
        <v>781_1895</v>
      </c>
      <c r="G256" s="55">
        <f t="shared" si="410"/>
        <v>330562</v>
      </c>
      <c r="H256" s="55" t="str">
        <f t="shared" si="410"/>
        <v>0.1574</v>
      </c>
      <c r="I256" s="55" t="str">
        <f t="shared" si="296"/>
        <v>562_NGC25</v>
      </c>
      <c r="J256" s="55">
        <f t="shared" si="410"/>
        <v>1</v>
      </c>
      <c r="K256" s="55" t="str">
        <f t="shared" si="410"/>
        <v>BT_ci_MF</v>
      </c>
      <c r="L256" s="55">
        <f t="shared" si="410"/>
        <v>2</v>
      </c>
      <c r="M256" s="55" t="str">
        <f t="shared" si="410"/>
        <v>rgi</v>
      </c>
      <c r="N256" s="55" t="str">
        <f t="shared" si="410"/>
        <v>h2</v>
      </c>
      <c r="O256" s="55">
        <f t="shared" si="386"/>
        <v>2043</v>
      </c>
      <c r="P256" s="55">
        <f t="shared" si="299"/>
        <v>2044</v>
      </c>
      <c r="Q256" s="55" t="str">
        <f t="shared" si="403"/>
        <v>ray grass d'Italie</v>
      </c>
      <c r="R256" s="55" t="str">
        <f t="shared" si="393"/>
        <v>ok</v>
      </c>
      <c r="S256" s="50" t="str">
        <f t="shared" si="280"/>
        <v>781_1895-562_NGC25-1-2-rgi-h2</v>
      </c>
      <c r="T256" s="50" t="str">
        <f>CONCATENATE(F256,"-",I256,"-",J256,"-",L256,"-",M256,"-",N256,"-",P256,"-",VLOOKUP(Q256,Liste_plantes!$A$2:$B$7,2,FALSE))</f>
        <v>781_1895-562_NGC25-1-2-rgi-h2-2044-rgi</v>
      </c>
      <c r="U256" s="86">
        <f t="shared" si="399"/>
        <v>52459</v>
      </c>
      <c r="V256" s="86" t="str">
        <f t="shared" si="300"/>
        <v>08/03/2044</v>
      </c>
      <c r="W256" s="53" t="str">
        <f t="shared" si="395"/>
        <v>OK</v>
      </c>
      <c r="X256" s="28">
        <f>U256-DATE($O256,1,1)+1</f>
        <v>228</v>
      </c>
      <c r="Y256" s="28">
        <f t="shared" si="401"/>
        <v>433</v>
      </c>
      <c r="Z256" s="20" t="str">
        <f t="shared" si="396"/>
        <v>snu_ini.xml</v>
      </c>
      <c r="AA256" s="50" t="str">
        <f t="shared" si="388"/>
        <v>330562_0.1574</v>
      </c>
      <c r="AB256" s="18" t="str">
        <f t="shared" si="407"/>
        <v>14050_h2_sta.xml</v>
      </c>
      <c r="AC256" s="18" t="str">
        <f t="shared" si="397"/>
        <v>14050.2043</v>
      </c>
      <c r="AD256" s="18" t="str">
        <f t="shared" si="390"/>
        <v>14050.2044</v>
      </c>
      <c r="AE256" s="20">
        <f t="shared" si="391"/>
        <v>2</v>
      </c>
      <c r="AF256" s="15">
        <v>1</v>
      </c>
      <c r="AG256" s="3">
        <v>0</v>
      </c>
      <c r="AH256" s="20" t="str">
        <f>VLOOKUP(Q256,Liste_plantes!$A$2:$C$7,3,FALSE)</f>
        <v>ItalianRyegrass_CoverCrop_plt.xml</v>
      </c>
      <c r="AI256" s="20" t="str">
        <f>CONCATENATE(J256,"-",L256,"-",VLOOKUP(Q256,Liste_plantes!$A$2:$B$7,2,FALSE),"_tec.xml")</f>
        <v>1-2-rgi_tec.xml</v>
      </c>
      <c r="AJ256" s="3" t="s">
        <v>16</v>
      </c>
      <c r="AK256" s="15" t="s">
        <v>16</v>
      </c>
      <c r="AL256" s="15" t="s">
        <v>16</v>
      </c>
      <c r="AM256" s="15" t="s">
        <v>16</v>
      </c>
    </row>
    <row r="257" spans="1:39" x14ac:dyDescent="0.3">
      <c r="A257" s="55" t="str">
        <f t="shared" ref="A257:N257" si="411">A256</f>
        <v>cnrm-cm5-aladin63</v>
      </c>
      <c r="B257" s="55" t="str">
        <f t="shared" si="411"/>
        <v>cca</v>
      </c>
      <c r="C257" s="55" t="str">
        <f t="shared" si="411"/>
        <v>8.5</v>
      </c>
      <c r="D257" s="55">
        <f t="shared" si="411"/>
        <v>1895</v>
      </c>
      <c r="E257" s="55">
        <f t="shared" si="411"/>
        <v>14050</v>
      </c>
      <c r="F257" s="55" t="str">
        <f t="shared" si="411"/>
        <v>781_1895</v>
      </c>
      <c r="G257" s="55">
        <f t="shared" si="411"/>
        <v>330562</v>
      </c>
      <c r="H257" s="55" t="str">
        <f t="shared" si="411"/>
        <v>0.1574</v>
      </c>
      <c r="I257" s="55" t="str">
        <f t="shared" si="296"/>
        <v>562_NGC25</v>
      </c>
      <c r="J257" s="55">
        <f t="shared" si="411"/>
        <v>1</v>
      </c>
      <c r="K257" s="55" t="str">
        <f t="shared" si="411"/>
        <v>BT_ci_MF</v>
      </c>
      <c r="L257" s="55">
        <f t="shared" si="411"/>
        <v>2</v>
      </c>
      <c r="M257" s="55" t="str">
        <f t="shared" si="411"/>
        <v>rgi</v>
      </c>
      <c r="N257" s="55" t="str">
        <f t="shared" si="411"/>
        <v>h2</v>
      </c>
      <c r="O257" s="55">
        <f t="shared" si="386"/>
        <v>2044</v>
      </c>
      <c r="P257" s="55">
        <f t="shared" si="299"/>
        <v>2044</v>
      </c>
      <c r="Q257" s="55" t="str">
        <f t="shared" si="403"/>
        <v>maïs fourrage</v>
      </c>
      <c r="R257" s="55" t="str">
        <f t="shared" si="393"/>
        <v>ok</v>
      </c>
      <c r="S257" s="50" t="str">
        <f t="shared" si="280"/>
        <v>781_1895-562_NGC25-1-2-rgi-h2</v>
      </c>
      <c r="T257" s="50" t="str">
        <f>CONCATENATE(F257,"-",I257,"-",J257,"-",L257,"-",M257,"-",N257,"-",P257,"-",VLOOKUP(Q257,Liste_plantes!$A$2:$B$7,2,FALSE))</f>
        <v>781_1895-562_NGC25-1-2-rgi-h2-2044-MF</v>
      </c>
      <c r="U257" s="86">
        <f t="shared" si="399"/>
        <v>52665</v>
      </c>
      <c r="V257" s="86" t="str">
        <f t="shared" si="300"/>
        <v>01/10/2044</v>
      </c>
      <c r="W257" s="53" t="str">
        <f t="shared" si="395"/>
        <v>OK</v>
      </c>
      <c r="X257" s="28">
        <f t="shared" ref="X257:X281" si="412">U257-DATE($O257,1,1)+1</f>
        <v>69</v>
      </c>
      <c r="Y257" s="28">
        <f t="shared" si="401"/>
        <v>275</v>
      </c>
      <c r="Z257" s="20" t="str">
        <f t="shared" si="396"/>
        <v>snu_ini.xml</v>
      </c>
      <c r="AA257" s="50" t="str">
        <f t="shared" si="388"/>
        <v>330562_0.1574</v>
      </c>
      <c r="AB257" s="18" t="str">
        <f t="shared" si="325"/>
        <v>14050_h2_sta.xml</v>
      </c>
      <c r="AC257" s="18" t="str">
        <f t="shared" si="397"/>
        <v>14050.2044</v>
      </c>
      <c r="AD257" s="18" t="str">
        <f t="shared" si="390"/>
        <v>14050.2044</v>
      </c>
      <c r="AE257" s="20">
        <f t="shared" si="391"/>
        <v>1</v>
      </c>
      <c r="AF257" s="15">
        <v>1</v>
      </c>
      <c r="AG257" s="3">
        <v>0</v>
      </c>
      <c r="AH257" s="20" t="str">
        <f>VLOOKUP(Q257,Liste_plantes!$A$2:$C$7,3,FALSE)</f>
        <v>corn_plt.xml</v>
      </c>
      <c r="AI257" s="20" t="str">
        <f>CONCATENATE(J257,"-",L257,"-",VLOOKUP(Q257,Liste_plantes!$A$2:$B$7,2,FALSE),"_tec.xml")</f>
        <v>1-2-MF_tec.xml</v>
      </c>
      <c r="AJ257" s="3" t="s">
        <v>16</v>
      </c>
      <c r="AK257" s="15" t="s">
        <v>16</v>
      </c>
      <c r="AL257" s="15" t="s">
        <v>16</v>
      </c>
      <c r="AM257" s="15" t="s">
        <v>16</v>
      </c>
    </row>
    <row r="258" spans="1:39" x14ac:dyDescent="0.3">
      <c r="A258" s="55" t="str">
        <f t="shared" ref="A258:N258" si="413">A257</f>
        <v>cnrm-cm5-aladin63</v>
      </c>
      <c r="B258" s="55" t="str">
        <f t="shared" si="413"/>
        <v>cca</v>
      </c>
      <c r="C258" s="55" t="str">
        <f t="shared" si="413"/>
        <v>8.5</v>
      </c>
      <c r="D258" s="55">
        <f t="shared" si="413"/>
        <v>1895</v>
      </c>
      <c r="E258" s="55">
        <f t="shared" si="413"/>
        <v>14050</v>
      </c>
      <c r="F258" s="55" t="str">
        <f t="shared" si="413"/>
        <v>781_1895</v>
      </c>
      <c r="G258" s="55">
        <f t="shared" si="413"/>
        <v>330562</v>
      </c>
      <c r="H258" s="55" t="str">
        <f t="shared" si="413"/>
        <v>0.1574</v>
      </c>
      <c r="I258" s="55" t="str">
        <f t="shared" si="296"/>
        <v>562_NGC25</v>
      </c>
      <c r="J258" s="55">
        <f t="shared" si="413"/>
        <v>1</v>
      </c>
      <c r="K258" s="55" t="str">
        <f t="shared" si="413"/>
        <v>BT_ci_MF</v>
      </c>
      <c r="L258" s="55">
        <f t="shared" si="413"/>
        <v>2</v>
      </c>
      <c r="M258" s="55" t="str">
        <f t="shared" si="413"/>
        <v>rgi</v>
      </c>
      <c r="N258" s="55" t="str">
        <f t="shared" si="413"/>
        <v>h2</v>
      </c>
      <c r="O258" s="55">
        <f t="shared" si="386"/>
        <v>2044</v>
      </c>
      <c r="P258" s="55">
        <f t="shared" si="299"/>
        <v>2045</v>
      </c>
      <c r="Q258" s="55" t="str">
        <f t="shared" si="403"/>
        <v>blé tendre</v>
      </c>
      <c r="R258" s="55" t="str">
        <f t="shared" si="393"/>
        <v>ok</v>
      </c>
      <c r="S258" s="50" t="str">
        <f t="shared" si="280"/>
        <v>781_1895-562_NGC25-1-2-rgi-h2</v>
      </c>
      <c r="T258" s="50" t="str">
        <f>CONCATENATE(F258,"-",I258,"-",J258,"-",L258,"-",M258,"-",N258,"-",P258,"-",VLOOKUP(Q258,Liste_plantes!$A$2:$B$7,2,FALSE))</f>
        <v>781_1895-562_NGC25-1-2-rgi-h2-2045-BT</v>
      </c>
      <c r="U258" s="86">
        <f t="shared" si="399"/>
        <v>52872</v>
      </c>
      <c r="V258" s="86" t="str">
        <f t="shared" si="300"/>
        <v>15/08/2045</v>
      </c>
      <c r="W258" s="53" t="str">
        <f t="shared" si="395"/>
        <v>OK</v>
      </c>
      <c r="X258" s="28">
        <f t="shared" si="412"/>
        <v>276</v>
      </c>
      <c r="Y258" s="28">
        <f t="shared" si="401"/>
        <v>593</v>
      </c>
      <c r="Z258" s="20" t="str">
        <f t="shared" si="396"/>
        <v>snu_ini.xml</v>
      </c>
      <c r="AA258" s="50" t="str">
        <f t="shared" si="388"/>
        <v>330562_0.1574</v>
      </c>
      <c r="AB258" s="18" t="str">
        <f t="shared" si="325"/>
        <v>14050_h2_sta.xml</v>
      </c>
      <c r="AC258" s="18" t="str">
        <f t="shared" si="397"/>
        <v>14050.2044</v>
      </c>
      <c r="AD258" s="18" t="str">
        <f t="shared" si="390"/>
        <v>14050.2045</v>
      </c>
      <c r="AE258" s="20">
        <f t="shared" si="391"/>
        <v>2</v>
      </c>
      <c r="AF258" s="15">
        <v>1</v>
      </c>
      <c r="AG258" s="3">
        <v>0</v>
      </c>
      <c r="AH258" s="20" t="str">
        <f>VLOOKUP(Q258,Liste_plantes!$A$2:$C$7,3,FALSE)</f>
        <v>wheat_plt.xml</v>
      </c>
      <c r="AI258" s="20" t="str">
        <f>CONCATENATE(J258,"-",L258,"-",VLOOKUP(Q258,Liste_plantes!$A$2:$B$7,2,FALSE),"_tec.xml")</f>
        <v>1-2-BT_tec.xml</v>
      </c>
      <c r="AJ258" s="3" t="s">
        <v>16</v>
      </c>
      <c r="AK258" s="15" t="s">
        <v>16</v>
      </c>
      <c r="AL258" s="15" t="s">
        <v>16</v>
      </c>
      <c r="AM258" s="15" t="s">
        <v>16</v>
      </c>
    </row>
    <row r="259" spans="1:39" x14ac:dyDescent="0.3">
      <c r="A259" s="55" t="str">
        <f t="shared" ref="A259:N259" si="414">A258</f>
        <v>cnrm-cm5-aladin63</v>
      </c>
      <c r="B259" s="55" t="str">
        <f t="shared" si="414"/>
        <v>cca</v>
      </c>
      <c r="C259" s="55" t="str">
        <f t="shared" si="414"/>
        <v>8.5</v>
      </c>
      <c r="D259" s="55">
        <f t="shared" si="414"/>
        <v>1895</v>
      </c>
      <c r="E259" s="55">
        <f t="shared" si="414"/>
        <v>14050</v>
      </c>
      <c r="F259" s="55" t="str">
        <f t="shared" si="414"/>
        <v>781_1895</v>
      </c>
      <c r="G259" s="55">
        <f t="shared" si="414"/>
        <v>330562</v>
      </c>
      <c r="H259" s="55" t="str">
        <f t="shared" si="414"/>
        <v>0.1574</v>
      </c>
      <c r="I259" s="55" t="str">
        <f t="shared" si="296"/>
        <v>562_NGC25</v>
      </c>
      <c r="J259" s="55">
        <f t="shared" si="414"/>
        <v>1</v>
      </c>
      <c r="K259" s="55" t="str">
        <f t="shared" si="414"/>
        <v>BT_ci_MF</v>
      </c>
      <c r="L259" s="55">
        <f t="shared" si="414"/>
        <v>2</v>
      </c>
      <c r="M259" s="55" t="str">
        <f t="shared" si="414"/>
        <v>rgi</v>
      </c>
      <c r="N259" s="55" t="str">
        <f t="shared" si="414"/>
        <v>h2</v>
      </c>
      <c r="O259" s="55">
        <f t="shared" si="386"/>
        <v>2045</v>
      </c>
      <c r="P259" s="55">
        <f t="shared" si="299"/>
        <v>2046</v>
      </c>
      <c r="Q259" s="55" t="str">
        <f t="shared" si="403"/>
        <v>ray grass d'Italie</v>
      </c>
      <c r="R259" s="55" t="str">
        <f t="shared" si="393"/>
        <v>ok</v>
      </c>
      <c r="S259" s="50" t="str">
        <f t="shared" ref="S259:S322" si="415">CONCATENATE(F259,"-",I259,"-",J259,"-",L259,"-",M259,"-",N259)</f>
        <v>781_1895-562_NGC25-1-2-rgi-h2</v>
      </c>
      <c r="T259" s="50" t="str">
        <f>CONCATENATE(F259,"-",I259,"-",J259,"-",L259,"-",M259,"-",N259,"-",P259,"-",VLOOKUP(Q259,Liste_plantes!$A$2:$B$7,2,FALSE))</f>
        <v>781_1895-562_NGC25-1-2-rgi-h2-2046-rgi</v>
      </c>
      <c r="U259" s="86">
        <f t="shared" si="399"/>
        <v>53190</v>
      </c>
      <c r="V259" s="86" t="str">
        <f t="shared" si="300"/>
        <v>08/03/2046</v>
      </c>
      <c r="W259" s="53" t="str">
        <f t="shared" si="395"/>
        <v>OK</v>
      </c>
      <c r="X259" s="28">
        <f t="shared" si="412"/>
        <v>228</v>
      </c>
      <c r="Y259" s="28">
        <f t="shared" si="401"/>
        <v>432</v>
      </c>
      <c r="Z259" s="20" t="str">
        <f t="shared" si="396"/>
        <v>snu_ini.xml</v>
      </c>
      <c r="AA259" s="50" t="str">
        <f t="shared" si="388"/>
        <v>330562_0.1574</v>
      </c>
      <c r="AB259" s="18" t="str">
        <f t="shared" si="325"/>
        <v>14050_h2_sta.xml</v>
      </c>
      <c r="AC259" s="18" t="str">
        <f t="shared" si="397"/>
        <v>14050.2045</v>
      </c>
      <c r="AD259" s="18" t="str">
        <f t="shared" si="390"/>
        <v>14050.2046</v>
      </c>
      <c r="AE259" s="20">
        <f t="shared" si="391"/>
        <v>2</v>
      </c>
      <c r="AF259" s="15">
        <v>1</v>
      </c>
      <c r="AG259" s="3">
        <v>0</v>
      </c>
      <c r="AH259" s="20" t="str">
        <f>VLOOKUP(Q259,Liste_plantes!$A$2:$C$7,3,FALSE)</f>
        <v>ItalianRyegrass_CoverCrop_plt.xml</v>
      </c>
      <c r="AI259" s="20" t="str">
        <f>CONCATENATE(J259,"-",L259,"-",VLOOKUP(Q259,Liste_plantes!$A$2:$B$7,2,FALSE),"_tec.xml")</f>
        <v>1-2-rgi_tec.xml</v>
      </c>
      <c r="AJ259" s="3" t="s">
        <v>16</v>
      </c>
      <c r="AK259" s="15" t="s">
        <v>16</v>
      </c>
      <c r="AL259" s="15" t="s">
        <v>16</v>
      </c>
      <c r="AM259" s="15" t="s">
        <v>16</v>
      </c>
    </row>
    <row r="260" spans="1:39" x14ac:dyDescent="0.3">
      <c r="A260" s="55" t="str">
        <f t="shared" ref="A260:N260" si="416">A259</f>
        <v>cnrm-cm5-aladin63</v>
      </c>
      <c r="B260" s="55" t="str">
        <f t="shared" si="416"/>
        <v>cca</v>
      </c>
      <c r="C260" s="55" t="str">
        <f t="shared" si="416"/>
        <v>8.5</v>
      </c>
      <c r="D260" s="55">
        <f t="shared" si="416"/>
        <v>1895</v>
      </c>
      <c r="E260" s="55">
        <f t="shared" si="416"/>
        <v>14050</v>
      </c>
      <c r="F260" s="55" t="str">
        <f t="shared" si="416"/>
        <v>781_1895</v>
      </c>
      <c r="G260" s="55">
        <f t="shared" si="416"/>
        <v>330562</v>
      </c>
      <c r="H260" s="55" t="str">
        <f t="shared" si="416"/>
        <v>0.1574</v>
      </c>
      <c r="I260" s="55" t="str">
        <f t="shared" si="296"/>
        <v>562_NGC25</v>
      </c>
      <c r="J260" s="55">
        <f t="shared" si="416"/>
        <v>1</v>
      </c>
      <c r="K260" s="55" t="str">
        <f t="shared" si="416"/>
        <v>BT_ci_MF</v>
      </c>
      <c r="L260" s="55">
        <f t="shared" si="416"/>
        <v>2</v>
      </c>
      <c r="M260" s="55" t="str">
        <f t="shared" si="416"/>
        <v>rgi</v>
      </c>
      <c r="N260" s="55" t="str">
        <f t="shared" si="416"/>
        <v>h2</v>
      </c>
      <c r="O260" s="55">
        <f t="shared" si="386"/>
        <v>2046</v>
      </c>
      <c r="P260" s="55">
        <f t="shared" si="299"/>
        <v>2046</v>
      </c>
      <c r="Q260" s="55" t="str">
        <f t="shared" si="403"/>
        <v>maïs fourrage</v>
      </c>
      <c r="R260" s="55" t="str">
        <f t="shared" si="393"/>
        <v>ok</v>
      </c>
      <c r="S260" s="50" t="str">
        <f t="shared" si="415"/>
        <v>781_1895-562_NGC25-1-2-rgi-h2</v>
      </c>
      <c r="T260" s="50" t="str">
        <f>CONCATENATE(F260,"-",I260,"-",J260,"-",L260,"-",M260,"-",N260,"-",P260,"-",VLOOKUP(Q260,Liste_plantes!$A$2:$B$7,2,FALSE))</f>
        <v>781_1895-562_NGC25-1-2-rgi-h2-2046-MF</v>
      </c>
      <c r="U260" s="86">
        <f t="shared" si="399"/>
        <v>53395</v>
      </c>
      <c r="V260" s="86" t="str">
        <f t="shared" si="300"/>
        <v>01/10/2046</v>
      </c>
      <c r="W260" s="53" t="str">
        <f t="shared" si="395"/>
        <v>OK</v>
      </c>
      <c r="X260" s="28">
        <f t="shared" si="412"/>
        <v>68</v>
      </c>
      <c r="Y260" s="28">
        <f t="shared" si="401"/>
        <v>274</v>
      </c>
      <c r="Z260" s="20" t="str">
        <f t="shared" si="396"/>
        <v>snu_ini.xml</v>
      </c>
      <c r="AA260" s="50" t="str">
        <f t="shared" si="388"/>
        <v>330562_0.1574</v>
      </c>
      <c r="AB260" s="18" t="str">
        <f t="shared" si="325"/>
        <v>14050_h2_sta.xml</v>
      </c>
      <c r="AC260" s="18" t="str">
        <f t="shared" si="397"/>
        <v>14050.2046</v>
      </c>
      <c r="AD260" s="18" t="str">
        <f t="shared" si="390"/>
        <v>14050.2046</v>
      </c>
      <c r="AE260" s="20">
        <f t="shared" si="391"/>
        <v>1</v>
      </c>
      <c r="AF260" s="15">
        <v>1</v>
      </c>
      <c r="AG260" s="3">
        <v>0</v>
      </c>
      <c r="AH260" s="20" t="str">
        <f>VLOOKUP(Q260,Liste_plantes!$A$2:$C$7,3,FALSE)</f>
        <v>corn_plt.xml</v>
      </c>
      <c r="AI260" s="20" t="str">
        <f>CONCATENATE(J260,"-",L260,"-",VLOOKUP(Q260,Liste_plantes!$A$2:$B$7,2,FALSE),"_tec.xml")</f>
        <v>1-2-MF_tec.xml</v>
      </c>
      <c r="AJ260" s="3" t="s">
        <v>16</v>
      </c>
      <c r="AK260" s="15" t="s">
        <v>16</v>
      </c>
      <c r="AL260" s="15" t="s">
        <v>16</v>
      </c>
      <c r="AM260" s="15" t="s">
        <v>16</v>
      </c>
    </row>
    <row r="261" spans="1:39" x14ac:dyDescent="0.3">
      <c r="A261" s="55" t="str">
        <f t="shared" ref="A261:N261" si="417">A260</f>
        <v>cnrm-cm5-aladin63</v>
      </c>
      <c r="B261" s="55" t="str">
        <f t="shared" si="417"/>
        <v>cca</v>
      </c>
      <c r="C261" s="55" t="str">
        <f t="shared" si="417"/>
        <v>8.5</v>
      </c>
      <c r="D261" s="55">
        <f t="shared" si="417"/>
        <v>1895</v>
      </c>
      <c r="E261" s="55">
        <f t="shared" si="417"/>
        <v>14050</v>
      </c>
      <c r="F261" s="55" t="str">
        <f t="shared" si="417"/>
        <v>781_1895</v>
      </c>
      <c r="G261" s="55">
        <f t="shared" si="417"/>
        <v>330562</v>
      </c>
      <c r="H261" s="55" t="str">
        <f t="shared" si="417"/>
        <v>0.1574</v>
      </c>
      <c r="I261" s="55" t="str">
        <f t="shared" si="296"/>
        <v>562_NGC25</v>
      </c>
      <c r="J261" s="55">
        <f t="shared" si="417"/>
        <v>1</v>
      </c>
      <c r="K261" s="55" t="str">
        <f t="shared" si="417"/>
        <v>BT_ci_MF</v>
      </c>
      <c r="L261" s="55">
        <f t="shared" si="417"/>
        <v>2</v>
      </c>
      <c r="M261" s="55" t="str">
        <f t="shared" si="417"/>
        <v>rgi</v>
      </c>
      <c r="N261" s="55" t="str">
        <f t="shared" si="417"/>
        <v>h2</v>
      </c>
      <c r="O261" s="55">
        <f t="shared" si="386"/>
        <v>2046</v>
      </c>
      <c r="P261" s="55">
        <f t="shared" si="299"/>
        <v>2047</v>
      </c>
      <c r="Q261" s="55" t="str">
        <f t="shared" si="403"/>
        <v>blé tendre</v>
      </c>
      <c r="R261" s="55" t="str">
        <f t="shared" si="393"/>
        <v>ok</v>
      </c>
      <c r="S261" s="50" t="str">
        <f t="shared" si="415"/>
        <v>781_1895-562_NGC25-1-2-rgi-h2</v>
      </c>
      <c r="T261" s="50" t="str">
        <f>CONCATENATE(F261,"-",I261,"-",J261,"-",L261,"-",M261,"-",N261,"-",P261,"-",VLOOKUP(Q261,Liste_plantes!$A$2:$B$7,2,FALSE))</f>
        <v>781_1895-562_NGC25-1-2-rgi-h2-2047-BT</v>
      </c>
      <c r="U261" s="86">
        <f t="shared" si="399"/>
        <v>53602</v>
      </c>
      <c r="V261" s="86" t="str">
        <f t="shared" si="300"/>
        <v>15/08/2047</v>
      </c>
      <c r="W261" s="53" t="str">
        <f t="shared" si="395"/>
        <v>OK</v>
      </c>
      <c r="X261" s="28">
        <f t="shared" si="412"/>
        <v>275</v>
      </c>
      <c r="Y261" s="28">
        <f t="shared" si="401"/>
        <v>592</v>
      </c>
      <c r="Z261" s="20" t="str">
        <f t="shared" si="396"/>
        <v>snu_ini.xml</v>
      </c>
      <c r="AA261" s="50" t="str">
        <f t="shared" si="388"/>
        <v>330562_0.1574</v>
      </c>
      <c r="AB261" s="18" t="str">
        <f t="shared" si="325"/>
        <v>14050_h2_sta.xml</v>
      </c>
      <c r="AC261" s="18" t="str">
        <f t="shared" si="397"/>
        <v>14050.2046</v>
      </c>
      <c r="AD261" s="18" t="str">
        <f t="shared" si="390"/>
        <v>14050.2047</v>
      </c>
      <c r="AE261" s="20">
        <f t="shared" si="391"/>
        <v>2</v>
      </c>
      <c r="AF261" s="15">
        <v>1</v>
      </c>
      <c r="AG261" s="3">
        <v>0</v>
      </c>
      <c r="AH261" s="20" t="str">
        <f>VLOOKUP(Q261,Liste_plantes!$A$2:$C$7,3,FALSE)</f>
        <v>wheat_plt.xml</v>
      </c>
      <c r="AI261" s="20" t="str">
        <f>CONCATENATE(J261,"-",L261,"-",VLOOKUP(Q261,Liste_plantes!$A$2:$B$7,2,FALSE),"_tec.xml")</f>
        <v>1-2-BT_tec.xml</v>
      </c>
      <c r="AJ261" s="3" t="s">
        <v>16</v>
      </c>
      <c r="AK261" s="15" t="s">
        <v>16</v>
      </c>
      <c r="AL261" s="15" t="s">
        <v>16</v>
      </c>
      <c r="AM261" s="15" t="s">
        <v>16</v>
      </c>
    </row>
    <row r="262" spans="1:39" x14ac:dyDescent="0.3">
      <c r="A262" s="55" t="str">
        <f t="shared" ref="A262:N262" si="418">A261</f>
        <v>cnrm-cm5-aladin63</v>
      </c>
      <c r="B262" s="55" t="str">
        <f t="shared" si="418"/>
        <v>cca</v>
      </c>
      <c r="C262" s="55" t="str">
        <f t="shared" si="418"/>
        <v>8.5</v>
      </c>
      <c r="D262" s="55">
        <f t="shared" si="418"/>
        <v>1895</v>
      </c>
      <c r="E262" s="55">
        <f t="shared" si="418"/>
        <v>14050</v>
      </c>
      <c r="F262" s="55" t="str">
        <f t="shared" si="418"/>
        <v>781_1895</v>
      </c>
      <c r="G262" s="55">
        <f t="shared" si="418"/>
        <v>330562</v>
      </c>
      <c r="H262" s="55" t="str">
        <f t="shared" si="418"/>
        <v>0.1574</v>
      </c>
      <c r="I262" s="55" t="str">
        <f t="shared" si="418"/>
        <v>562_NGC25</v>
      </c>
      <c r="J262" s="55">
        <f t="shared" si="418"/>
        <v>1</v>
      </c>
      <c r="K262" s="55" t="str">
        <f t="shared" si="418"/>
        <v>BT_ci_MF</v>
      </c>
      <c r="L262" s="55">
        <f t="shared" si="418"/>
        <v>2</v>
      </c>
      <c r="M262" s="55" t="str">
        <f t="shared" si="418"/>
        <v>rgi</v>
      </c>
      <c r="N262" s="55" t="str">
        <f t="shared" si="418"/>
        <v>h2</v>
      </c>
      <c r="O262" s="55">
        <f t="shared" si="386"/>
        <v>2047</v>
      </c>
      <c r="P262" s="55">
        <f t="shared" si="299"/>
        <v>2048</v>
      </c>
      <c r="Q262" s="55" t="str">
        <f t="shared" si="403"/>
        <v>ray grass d'Italie</v>
      </c>
      <c r="R262" s="55" t="str">
        <f t="shared" si="393"/>
        <v>ok</v>
      </c>
      <c r="S262" s="50" t="str">
        <f t="shared" si="415"/>
        <v>781_1895-562_NGC25-1-2-rgi-h2</v>
      </c>
      <c r="T262" s="50" t="str">
        <f>CONCATENATE(F262,"-",I262,"-",J262,"-",L262,"-",M262,"-",N262,"-",P262,"-",VLOOKUP(Q262,Liste_plantes!$A$2:$B$7,2,FALSE))</f>
        <v>781_1895-562_NGC25-1-2-rgi-h2-2048-rgi</v>
      </c>
      <c r="U262" s="86">
        <f t="shared" si="399"/>
        <v>53920</v>
      </c>
      <c r="V262" s="86" t="str">
        <f t="shared" si="300"/>
        <v>08/03/2048</v>
      </c>
      <c r="W262" s="53" t="str">
        <f t="shared" si="395"/>
        <v>OK</v>
      </c>
      <c r="X262" s="28">
        <f t="shared" si="412"/>
        <v>228</v>
      </c>
      <c r="Y262" s="28">
        <f t="shared" si="401"/>
        <v>433</v>
      </c>
      <c r="Z262" s="20" t="str">
        <f t="shared" si="396"/>
        <v>snu_ini.xml</v>
      </c>
      <c r="AA262" s="50" t="str">
        <f t="shared" si="388"/>
        <v>330562_0.1574</v>
      </c>
      <c r="AB262" s="18" t="str">
        <f t="shared" ref="AB262:AB294" si="419">CONCATENATE($E262,"_",N262,"_sta.xml")</f>
        <v>14050_h2_sta.xml</v>
      </c>
      <c r="AC262" s="18" t="str">
        <f t="shared" si="397"/>
        <v>14050.2047</v>
      </c>
      <c r="AD262" s="18" t="str">
        <f t="shared" si="390"/>
        <v>14050.2048</v>
      </c>
      <c r="AE262" s="20">
        <f t="shared" si="391"/>
        <v>2</v>
      </c>
      <c r="AF262" s="15">
        <v>1</v>
      </c>
      <c r="AG262" s="3">
        <v>0</v>
      </c>
      <c r="AH262" s="20" t="str">
        <f>VLOOKUP(Q262,Liste_plantes!$A$2:$C$7,3,FALSE)</f>
        <v>ItalianRyegrass_CoverCrop_plt.xml</v>
      </c>
      <c r="AI262" s="20" t="str">
        <f>CONCATENATE(J262,"-",L262,"-",VLOOKUP(Q262,Liste_plantes!$A$2:$B$7,2,FALSE),"_tec.xml")</f>
        <v>1-2-rgi_tec.xml</v>
      </c>
      <c r="AJ262" s="3" t="s">
        <v>16</v>
      </c>
      <c r="AK262" s="15" t="s">
        <v>16</v>
      </c>
      <c r="AL262" s="15" t="s">
        <v>16</v>
      </c>
      <c r="AM262" s="15" t="s">
        <v>16</v>
      </c>
    </row>
    <row r="263" spans="1:39" x14ac:dyDescent="0.3">
      <c r="A263" s="55" t="str">
        <f t="shared" ref="A263:N263" si="420">A262</f>
        <v>cnrm-cm5-aladin63</v>
      </c>
      <c r="B263" s="55" t="str">
        <f t="shared" si="420"/>
        <v>cca</v>
      </c>
      <c r="C263" s="55" t="str">
        <f t="shared" si="420"/>
        <v>8.5</v>
      </c>
      <c r="D263" s="55">
        <f t="shared" si="420"/>
        <v>1895</v>
      </c>
      <c r="E263" s="55">
        <f t="shared" si="420"/>
        <v>14050</v>
      </c>
      <c r="F263" s="55" t="str">
        <f t="shared" si="420"/>
        <v>781_1895</v>
      </c>
      <c r="G263" s="55">
        <f t="shared" si="420"/>
        <v>330562</v>
      </c>
      <c r="H263" s="55" t="str">
        <f t="shared" si="420"/>
        <v>0.1574</v>
      </c>
      <c r="I263" s="55" t="str">
        <f t="shared" si="420"/>
        <v>562_NGC25</v>
      </c>
      <c r="J263" s="55">
        <f t="shared" si="420"/>
        <v>1</v>
      </c>
      <c r="K263" s="55" t="str">
        <f t="shared" si="420"/>
        <v>BT_ci_MF</v>
      </c>
      <c r="L263" s="55">
        <f t="shared" si="420"/>
        <v>2</v>
      </c>
      <c r="M263" s="55" t="str">
        <f t="shared" si="420"/>
        <v>rgi</v>
      </c>
      <c r="N263" s="55" t="str">
        <f t="shared" si="420"/>
        <v>h2</v>
      </c>
      <c r="O263" s="55">
        <f t="shared" si="386"/>
        <v>2048</v>
      </c>
      <c r="P263" s="55">
        <f t="shared" si="299"/>
        <v>2048</v>
      </c>
      <c r="Q263" s="55" t="str">
        <f t="shared" si="403"/>
        <v>maïs fourrage</v>
      </c>
      <c r="R263" s="55" t="str">
        <f t="shared" si="393"/>
        <v>ok</v>
      </c>
      <c r="S263" s="50" t="str">
        <f t="shared" si="415"/>
        <v>781_1895-562_NGC25-1-2-rgi-h2</v>
      </c>
      <c r="T263" s="50" t="str">
        <f>CONCATENATE(F263,"-",I263,"-",J263,"-",L263,"-",M263,"-",N263,"-",P263,"-",VLOOKUP(Q263,Liste_plantes!$A$2:$B$7,2,FALSE))</f>
        <v>781_1895-562_NGC25-1-2-rgi-h2-2048-MF</v>
      </c>
      <c r="U263" s="86">
        <f t="shared" si="399"/>
        <v>54126</v>
      </c>
      <c r="V263" s="86" t="str">
        <f t="shared" si="300"/>
        <v>01/10/2048</v>
      </c>
      <c r="W263" s="53" t="str">
        <f t="shared" si="395"/>
        <v>OK</v>
      </c>
      <c r="X263" s="28">
        <f t="shared" si="412"/>
        <v>69</v>
      </c>
      <c r="Y263" s="28">
        <f t="shared" si="401"/>
        <v>275</v>
      </c>
      <c r="Z263" s="20" t="str">
        <f t="shared" si="396"/>
        <v>snu_ini.xml</v>
      </c>
      <c r="AA263" s="50" t="str">
        <f t="shared" si="388"/>
        <v>330562_0.1574</v>
      </c>
      <c r="AB263" s="18" t="str">
        <f t="shared" si="419"/>
        <v>14050_h2_sta.xml</v>
      </c>
      <c r="AC263" s="18" t="str">
        <f t="shared" si="397"/>
        <v>14050.2048</v>
      </c>
      <c r="AD263" s="18" t="str">
        <f t="shared" si="390"/>
        <v>14050.2048</v>
      </c>
      <c r="AE263" s="20">
        <f t="shared" si="391"/>
        <v>1</v>
      </c>
      <c r="AF263" s="15">
        <v>1</v>
      </c>
      <c r="AG263" s="3">
        <v>0</v>
      </c>
      <c r="AH263" s="20" t="str">
        <f>VLOOKUP(Q263,Liste_plantes!$A$2:$C$7,3,FALSE)</f>
        <v>corn_plt.xml</v>
      </c>
      <c r="AI263" s="20" t="str">
        <f>CONCATENATE(J263,"-",L263,"-",VLOOKUP(Q263,Liste_plantes!$A$2:$B$7,2,FALSE),"_tec.xml")</f>
        <v>1-2-MF_tec.xml</v>
      </c>
      <c r="AJ263" s="3" t="s">
        <v>16</v>
      </c>
      <c r="AK263" s="15" t="s">
        <v>16</v>
      </c>
      <c r="AL263" s="15" t="s">
        <v>16</v>
      </c>
      <c r="AM263" s="15" t="s">
        <v>16</v>
      </c>
    </row>
    <row r="264" spans="1:39" x14ac:dyDescent="0.3">
      <c r="A264" s="55" t="str">
        <f t="shared" ref="A264:N264" si="421">A263</f>
        <v>cnrm-cm5-aladin63</v>
      </c>
      <c r="B264" s="55" t="str">
        <f t="shared" si="421"/>
        <v>cca</v>
      </c>
      <c r="C264" s="55" t="str">
        <f t="shared" si="421"/>
        <v>8.5</v>
      </c>
      <c r="D264" s="55">
        <f t="shared" si="421"/>
        <v>1895</v>
      </c>
      <c r="E264" s="55">
        <f t="shared" si="421"/>
        <v>14050</v>
      </c>
      <c r="F264" s="55" t="str">
        <f t="shared" si="421"/>
        <v>781_1895</v>
      </c>
      <c r="G264" s="55">
        <f t="shared" si="421"/>
        <v>330562</v>
      </c>
      <c r="H264" s="55" t="str">
        <f t="shared" si="421"/>
        <v>0.1574</v>
      </c>
      <c r="I264" s="55" t="str">
        <f t="shared" si="421"/>
        <v>562_NGC25</v>
      </c>
      <c r="J264" s="55">
        <f t="shared" si="421"/>
        <v>1</v>
      </c>
      <c r="K264" s="55" t="str">
        <f t="shared" si="421"/>
        <v>BT_ci_MF</v>
      </c>
      <c r="L264" s="55">
        <f t="shared" si="421"/>
        <v>2</v>
      </c>
      <c r="M264" s="55" t="str">
        <f t="shared" si="421"/>
        <v>rgi</v>
      </c>
      <c r="N264" s="55" t="str">
        <f t="shared" si="421"/>
        <v>h2</v>
      </c>
      <c r="O264" s="55">
        <f t="shared" si="386"/>
        <v>2048</v>
      </c>
      <c r="P264" s="55">
        <f t="shared" ref="P264:P328" si="422">IF(Q264="maïs fourrage",O264,O264+1)</f>
        <v>2049</v>
      </c>
      <c r="Q264" s="55" t="str">
        <f t="shared" si="403"/>
        <v>blé tendre</v>
      </c>
      <c r="R264" s="55" t="str">
        <f t="shared" si="393"/>
        <v>ok</v>
      </c>
      <c r="S264" s="50" t="str">
        <f t="shared" si="415"/>
        <v>781_1895-562_NGC25-1-2-rgi-h2</v>
      </c>
      <c r="T264" s="50" t="str">
        <f>CONCATENATE(F264,"-",I264,"-",J264,"-",L264,"-",M264,"-",N264,"-",P264,"-",VLOOKUP(Q264,Liste_plantes!$A$2:$B$7,2,FALSE))</f>
        <v>781_1895-562_NGC25-1-2-rgi-h2-2049-BT</v>
      </c>
      <c r="U264" s="86">
        <f t="shared" si="399"/>
        <v>54333</v>
      </c>
      <c r="V264" s="86" t="str">
        <f t="shared" ref="V264:V328" si="423">IF(Q264="blé tendre",CONCATENATE("15/08/",P264),IF(Q264="ray grass d'Italie",CONCATENATE("08/03/",P264),IF(Q264="maïs fourrage",CONCATENATE("01/10/",P264),"pb")))</f>
        <v>15/08/2049</v>
      </c>
      <c r="W264" s="53" t="str">
        <f t="shared" si="395"/>
        <v>OK</v>
      </c>
      <c r="X264" s="28">
        <f t="shared" si="412"/>
        <v>276</v>
      </c>
      <c r="Y264" s="28">
        <f t="shared" si="401"/>
        <v>593</v>
      </c>
      <c r="Z264" s="20" t="str">
        <f t="shared" si="396"/>
        <v>snu_ini.xml</v>
      </c>
      <c r="AA264" s="50" t="str">
        <f t="shared" si="388"/>
        <v>330562_0.1574</v>
      </c>
      <c r="AB264" s="18" t="str">
        <f t="shared" si="419"/>
        <v>14050_h2_sta.xml</v>
      </c>
      <c r="AC264" s="18" t="str">
        <f t="shared" si="397"/>
        <v>14050.2048</v>
      </c>
      <c r="AD264" s="18" t="str">
        <f t="shared" si="390"/>
        <v>14050.2049</v>
      </c>
      <c r="AE264" s="20">
        <f t="shared" si="391"/>
        <v>2</v>
      </c>
      <c r="AF264" s="15">
        <v>1</v>
      </c>
      <c r="AG264" s="3">
        <v>0</v>
      </c>
      <c r="AH264" s="20" t="str">
        <f>VLOOKUP(Q264,Liste_plantes!$A$2:$C$7,3,FALSE)</f>
        <v>wheat_plt.xml</v>
      </c>
      <c r="AI264" s="20" t="str">
        <f>CONCATENATE(J264,"-",L264,"-",VLOOKUP(Q264,Liste_plantes!$A$2:$B$7,2,FALSE),"_tec.xml")</f>
        <v>1-2-BT_tec.xml</v>
      </c>
      <c r="AJ264" s="3" t="s">
        <v>16</v>
      </c>
      <c r="AK264" s="15" t="s">
        <v>16</v>
      </c>
      <c r="AL264" s="15" t="s">
        <v>16</v>
      </c>
      <c r="AM264" s="15" t="s">
        <v>16</v>
      </c>
    </row>
    <row r="265" spans="1:39" x14ac:dyDescent="0.3">
      <c r="A265" s="55" t="str">
        <f t="shared" ref="A265:N265" si="424">A264</f>
        <v>cnrm-cm5-aladin63</v>
      </c>
      <c r="B265" s="55" t="str">
        <f t="shared" si="424"/>
        <v>cca</v>
      </c>
      <c r="C265" s="55" t="str">
        <f t="shared" si="424"/>
        <v>8.5</v>
      </c>
      <c r="D265" s="55">
        <f t="shared" si="424"/>
        <v>1895</v>
      </c>
      <c r="E265" s="55">
        <f t="shared" si="424"/>
        <v>14050</v>
      </c>
      <c r="F265" s="55" t="str">
        <f t="shared" si="424"/>
        <v>781_1895</v>
      </c>
      <c r="G265" s="55">
        <f t="shared" si="424"/>
        <v>330562</v>
      </c>
      <c r="H265" s="55" t="str">
        <f t="shared" si="424"/>
        <v>0.1574</v>
      </c>
      <c r="I265" s="55" t="str">
        <f t="shared" si="424"/>
        <v>562_NGC25</v>
      </c>
      <c r="J265" s="55">
        <f t="shared" si="424"/>
        <v>1</v>
      </c>
      <c r="K265" s="55" t="str">
        <f t="shared" si="424"/>
        <v>BT_ci_MF</v>
      </c>
      <c r="L265" s="55">
        <f t="shared" si="424"/>
        <v>2</v>
      </c>
      <c r="M265" s="55" t="str">
        <f t="shared" si="424"/>
        <v>rgi</v>
      </c>
      <c r="N265" s="55" t="str">
        <f t="shared" si="424"/>
        <v>h2</v>
      </c>
      <c r="O265" s="55">
        <f t="shared" si="386"/>
        <v>2049</v>
      </c>
      <c r="P265" s="55">
        <f t="shared" si="422"/>
        <v>2050</v>
      </c>
      <c r="Q265" s="55" t="str">
        <f t="shared" si="403"/>
        <v>ray grass d'Italie</v>
      </c>
      <c r="R265" s="55" t="str">
        <f t="shared" si="393"/>
        <v>ok</v>
      </c>
      <c r="S265" s="50" t="str">
        <f t="shared" si="415"/>
        <v>781_1895-562_NGC25-1-2-rgi-h2</v>
      </c>
      <c r="T265" s="50" t="str">
        <f>CONCATENATE(F265,"-",I265,"-",J265,"-",L265,"-",M265,"-",N265,"-",P265,"-",VLOOKUP(Q265,Liste_plantes!$A$2:$B$7,2,FALSE))</f>
        <v>781_1895-562_NGC25-1-2-rgi-h2-2050-rgi</v>
      </c>
      <c r="U265" s="86">
        <f t="shared" si="399"/>
        <v>54651</v>
      </c>
      <c r="V265" s="86" t="str">
        <f t="shared" si="423"/>
        <v>08/03/2050</v>
      </c>
      <c r="W265" s="53" t="str">
        <f t="shared" si="395"/>
        <v>OK</v>
      </c>
      <c r="X265" s="28">
        <f t="shared" si="412"/>
        <v>228</v>
      </c>
      <c r="Y265" s="28">
        <f t="shared" si="401"/>
        <v>432</v>
      </c>
      <c r="Z265" s="20" t="str">
        <f t="shared" si="396"/>
        <v>snu_ini.xml</v>
      </c>
      <c r="AA265" s="50" t="str">
        <f t="shared" si="388"/>
        <v>330562_0.1574</v>
      </c>
      <c r="AB265" s="18" t="str">
        <f t="shared" si="419"/>
        <v>14050_h2_sta.xml</v>
      </c>
      <c r="AC265" s="18" t="str">
        <f t="shared" si="397"/>
        <v>14050.2049</v>
      </c>
      <c r="AD265" s="18" t="str">
        <f t="shared" si="390"/>
        <v>14050.2050</v>
      </c>
      <c r="AE265" s="20">
        <f t="shared" si="391"/>
        <v>2</v>
      </c>
      <c r="AF265" s="15">
        <v>1</v>
      </c>
      <c r="AG265" s="3">
        <v>0</v>
      </c>
      <c r="AH265" s="20" t="str">
        <f>VLOOKUP(Q265,Liste_plantes!$A$2:$C$7,3,FALSE)</f>
        <v>ItalianRyegrass_CoverCrop_plt.xml</v>
      </c>
      <c r="AI265" s="20" t="str">
        <f>CONCATENATE(J265,"-",L265,"-",VLOOKUP(Q265,Liste_plantes!$A$2:$B$7,2,FALSE),"_tec.xml")</f>
        <v>1-2-rgi_tec.xml</v>
      </c>
      <c r="AJ265" s="3" t="s">
        <v>16</v>
      </c>
      <c r="AK265" s="15" t="s">
        <v>16</v>
      </c>
      <c r="AL265" s="15" t="s">
        <v>16</v>
      </c>
      <c r="AM265" s="15" t="s">
        <v>16</v>
      </c>
    </row>
    <row r="266" spans="1:39" x14ac:dyDescent="0.3">
      <c r="A266" s="55" t="str">
        <f t="shared" ref="A266:N266" si="425">A265</f>
        <v>cnrm-cm5-aladin63</v>
      </c>
      <c r="B266" s="55" t="str">
        <f t="shared" si="425"/>
        <v>cca</v>
      </c>
      <c r="C266" s="55" t="str">
        <f t="shared" si="425"/>
        <v>8.5</v>
      </c>
      <c r="D266" s="55">
        <f t="shared" si="425"/>
        <v>1895</v>
      </c>
      <c r="E266" s="55">
        <f t="shared" si="425"/>
        <v>14050</v>
      </c>
      <c r="F266" s="55" t="str">
        <f t="shared" si="425"/>
        <v>781_1895</v>
      </c>
      <c r="G266" s="55">
        <f t="shared" si="425"/>
        <v>330562</v>
      </c>
      <c r="H266" s="55" t="str">
        <f t="shared" si="425"/>
        <v>0.1574</v>
      </c>
      <c r="I266" s="55" t="str">
        <f t="shared" si="425"/>
        <v>562_NGC25</v>
      </c>
      <c r="J266" s="55">
        <f t="shared" si="425"/>
        <v>1</v>
      </c>
      <c r="K266" s="55" t="str">
        <f t="shared" si="425"/>
        <v>BT_ci_MF</v>
      </c>
      <c r="L266" s="55">
        <f t="shared" si="425"/>
        <v>2</v>
      </c>
      <c r="M266" s="55" t="str">
        <f t="shared" si="425"/>
        <v>rgi</v>
      </c>
      <c r="N266" s="55" t="str">
        <f t="shared" si="425"/>
        <v>h2</v>
      </c>
      <c r="O266" s="55">
        <f t="shared" si="386"/>
        <v>2050</v>
      </c>
      <c r="P266" s="55">
        <f t="shared" si="422"/>
        <v>2050</v>
      </c>
      <c r="Q266" s="55" t="str">
        <f t="shared" si="403"/>
        <v>maïs fourrage</v>
      </c>
      <c r="R266" s="55" t="str">
        <f t="shared" si="393"/>
        <v>ok</v>
      </c>
      <c r="S266" s="50" t="str">
        <f t="shared" si="415"/>
        <v>781_1895-562_NGC25-1-2-rgi-h2</v>
      </c>
      <c r="T266" s="50" t="str">
        <f>CONCATENATE(F266,"-",I266,"-",J266,"-",L266,"-",M266,"-",N266,"-",P266,"-",VLOOKUP(Q266,Liste_plantes!$A$2:$B$7,2,FALSE))</f>
        <v>781_1895-562_NGC25-1-2-rgi-h2-2050-MF</v>
      </c>
      <c r="U266" s="86">
        <f t="shared" si="399"/>
        <v>54856</v>
      </c>
      <c r="V266" s="86" t="str">
        <f t="shared" si="423"/>
        <v>01/10/2050</v>
      </c>
      <c r="W266" s="53" t="str">
        <f t="shared" si="395"/>
        <v>OK</v>
      </c>
      <c r="X266" s="28">
        <f t="shared" si="412"/>
        <v>68</v>
      </c>
      <c r="Y266" s="28">
        <f t="shared" si="401"/>
        <v>274</v>
      </c>
      <c r="Z266" s="20" t="str">
        <f t="shared" si="396"/>
        <v>snu_ini.xml</v>
      </c>
      <c r="AA266" s="50" t="str">
        <f t="shared" si="388"/>
        <v>330562_0.1574</v>
      </c>
      <c r="AB266" s="18" t="str">
        <f t="shared" si="419"/>
        <v>14050_h2_sta.xml</v>
      </c>
      <c r="AC266" s="18" t="str">
        <f t="shared" si="397"/>
        <v>14050.2050</v>
      </c>
      <c r="AD266" s="18" t="str">
        <f t="shared" si="390"/>
        <v>14050.2050</v>
      </c>
      <c r="AE266" s="20">
        <f t="shared" si="391"/>
        <v>1</v>
      </c>
      <c r="AF266" s="15">
        <v>1</v>
      </c>
      <c r="AG266" s="3">
        <v>0</v>
      </c>
      <c r="AH266" s="20" t="str">
        <f>VLOOKUP(Q266,Liste_plantes!$A$2:$C$7,3,FALSE)</f>
        <v>corn_plt.xml</v>
      </c>
      <c r="AI266" s="20" t="str">
        <f>CONCATENATE(J266,"-",L266,"-",VLOOKUP(Q266,Liste_plantes!$A$2:$B$7,2,FALSE),"_tec.xml")</f>
        <v>1-2-MF_tec.xml</v>
      </c>
      <c r="AJ266" s="3" t="s">
        <v>16</v>
      </c>
      <c r="AK266" s="15" t="s">
        <v>16</v>
      </c>
      <c r="AL266" s="15" t="s">
        <v>16</v>
      </c>
      <c r="AM266" s="15" t="s">
        <v>16</v>
      </c>
    </row>
    <row r="267" spans="1:39" x14ac:dyDescent="0.3">
      <c r="A267" s="55" t="str">
        <f t="shared" ref="A267:N267" si="426">A266</f>
        <v>cnrm-cm5-aladin63</v>
      </c>
      <c r="B267" s="55" t="str">
        <f t="shared" si="426"/>
        <v>cca</v>
      </c>
      <c r="C267" s="55" t="str">
        <f t="shared" si="426"/>
        <v>8.5</v>
      </c>
      <c r="D267" s="55">
        <f t="shared" si="426"/>
        <v>1895</v>
      </c>
      <c r="E267" s="55">
        <f t="shared" si="426"/>
        <v>14050</v>
      </c>
      <c r="F267" s="55" t="str">
        <f t="shared" si="426"/>
        <v>781_1895</v>
      </c>
      <c r="G267" s="55">
        <f t="shared" si="426"/>
        <v>330562</v>
      </c>
      <c r="H267" s="55" t="str">
        <f t="shared" si="426"/>
        <v>0.1574</v>
      </c>
      <c r="I267" s="55" t="str">
        <f t="shared" si="426"/>
        <v>562_NGC25</v>
      </c>
      <c r="J267" s="55">
        <f t="shared" si="426"/>
        <v>1</v>
      </c>
      <c r="K267" s="55" t="str">
        <f t="shared" si="426"/>
        <v>BT_ci_MF</v>
      </c>
      <c r="L267" s="55">
        <f t="shared" si="426"/>
        <v>2</v>
      </c>
      <c r="M267" s="55" t="str">
        <f t="shared" si="426"/>
        <v>rgi</v>
      </c>
      <c r="N267" s="55" t="str">
        <f t="shared" si="426"/>
        <v>h2</v>
      </c>
      <c r="O267" s="55">
        <f t="shared" si="386"/>
        <v>2050</v>
      </c>
      <c r="P267" s="55">
        <f t="shared" si="422"/>
        <v>2051</v>
      </c>
      <c r="Q267" s="55" t="str">
        <f t="shared" si="403"/>
        <v>blé tendre</v>
      </c>
      <c r="R267" s="55" t="str">
        <f t="shared" si="393"/>
        <v>ok</v>
      </c>
      <c r="S267" s="50" t="str">
        <f t="shared" si="415"/>
        <v>781_1895-562_NGC25-1-2-rgi-h2</v>
      </c>
      <c r="T267" s="50" t="str">
        <f>CONCATENATE(F267,"-",I267,"-",J267,"-",L267,"-",M267,"-",N267,"-",P267,"-",VLOOKUP(Q267,Liste_plantes!$A$2:$B$7,2,FALSE))</f>
        <v>781_1895-562_NGC25-1-2-rgi-h2-2051-BT</v>
      </c>
      <c r="U267" s="86">
        <f t="shared" si="399"/>
        <v>55063</v>
      </c>
      <c r="V267" s="86" t="str">
        <f t="shared" si="423"/>
        <v>15/08/2051</v>
      </c>
      <c r="W267" s="53" t="str">
        <f t="shared" si="395"/>
        <v>OK</v>
      </c>
      <c r="X267" s="28">
        <f t="shared" si="412"/>
        <v>275</v>
      </c>
      <c r="Y267" s="28">
        <f t="shared" si="401"/>
        <v>592</v>
      </c>
      <c r="Z267" s="20" t="str">
        <f t="shared" si="396"/>
        <v>snu_ini.xml</v>
      </c>
      <c r="AA267" s="50" t="str">
        <f t="shared" si="388"/>
        <v>330562_0.1574</v>
      </c>
      <c r="AB267" s="18" t="str">
        <f t="shared" si="419"/>
        <v>14050_h2_sta.xml</v>
      </c>
      <c r="AC267" s="18" t="str">
        <f t="shared" si="397"/>
        <v>14050.2050</v>
      </c>
      <c r="AD267" s="18" t="str">
        <f t="shared" si="390"/>
        <v>14050.2051</v>
      </c>
      <c r="AE267" s="20">
        <f t="shared" si="391"/>
        <v>2</v>
      </c>
      <c r="AF267" s="15">
        <v>1</v>
      </c>
      <c r="AG267" s="3">
        <v>0</v>
      </c>
      <c r="AH267" s="20" t="str">
        <f>VLOOKUP(Q267,Liste_plantes!$A$2:$C$7,3,FALSE)</f>
        <v>wheat_plt.xml</v>
      </c>
      <c r="AI267" s="20" t="str">
        <f>CONCATENATE(J267,"-",L267,"-",VLOOKUP(Q267,Liste_plantes!$A$2:$B$7,2,FALSE),"_tec.xml")</f>
        <v>1-2-BT_tec.xml</v>
      </c>
      <c r="AJ267" s="3" t="s">
        <v>16</v>
      </c>
      <c r="AK267" s="15" t="s">
        <v>16</v>
      </c>
      <c r="AL267" s="15" t="s">
        <v>16</v>
      </c>
      <c r="AM267" s="15" t="s">
        <v>16</v>
      </c>
    </row>
    <row r="268" spans="1:39" x14ac:dyDescent="0.3">
      <c r="A268" s="55" t="str">
        <f t="shared" ref="A268:N268" si="427">A267</f>
        <v>cnrm-cm5-aladin63</v>
      </c>
      <c r="B268" s="55" t="str">
        <f t="shared" si="427"/>
        <v>cca</v>
      </c>
      <c r="C268" s="55" t="str">
        <f t="shared" si="427"/>
        <v>8.5</v>
      </c>
      <c r="D268" s="55">
        <f t="shared" si="427"/>
        <v>1895</v>
      </c>
      <c r="E268" s="55">
        <f t="shared" si="427"/>
        <v>14050</v>
      </c>
      <c r="F268" s="55" t="str">
        <f t="shared" si="427"/>
        <v>781_1895</v>
      </c>
      <c r="G268" s="55">
        <f t="shared" si="427"/>
        <v>330562</v>
      </c>
      <c r="H268" s="55" t="str">
        <f t="shared" si="427"/>
        <v>0.1574</v>
      </c>
      <c r="I268" s="55" t="str">
        <f t="shared" si="427"/>
        <v>562_NGC25</v>
      </c>
      <c r="J268" s="55">
        <f t="shared" si="427"/>
        <v>1</v>
      </c>
      <c r="K268" s="55" t="str">
        <f t="shared" si="427"/>
        <v>BT_ci_MF</v>
      </c>
      <c r="L268" s="55">
        <f t="shared" si="427"/>
        <v>2</v>
      </c>
      <c r="M268" s="55" t="str">
        <f t="shared" si="427"/>
        <v>rgi</v>
      </c>
      <c r="N268" s="55" t="str">
        <f t="shared" si="427"/>
        <v>h2</v>
      </c>
      <c r="O268" s="55">
        <f t="shared" si="386"/>
        <v>2051</v>
      </c>
      <c r="P268" s="55">
        <f t="shared" si="422"/>
        <v>2052</v>
      </c>
      <c r="Q268" s="55" t="str">
        <f t="shared" si="403"/>
        <v>ray grass d'Italie</v>
      </c>
      <c r="R268" s="55" t="str">
        <f t="shared" si="393"/>
        <v>ok</v>
      </c>
      <c r="S268" s="50" t="str">
        <f t="shared" si="415"/>
        <v>781_1895-562_NGC25-1-2-rgi-h2</v>
      </c>
      <c r="T268" s="50" t="str">
        <f>CONCATENATE(F268,"-",I268,"-",J268,"-",L268,"-",M268,"-",N268,"-",P268,"-",VLOOKUP(Q268,Liste_plantes!$A$2:$B$7,2,FALSE))</f>
        <v>781_1895-562_NGC25-1-2-rgi-h2-2052-rgi</v>
      </c>
      <c r="U268" s="86">
        <f t="shared" si="399"/>
        <v>55381</v>
      </c>
      <c r="V268" s="86" t="str">
        <f t="shared" si="423"/>
        <v>08/03/2052</v>
      </c>
      <c r="W268" s="53" t="str">
        <f t="shared" si="395"/>
        <v>OK</v>
      </c>
      <c r="X268" s="28">
        <f t="shared" si="412"/>
        <v>228</v>
      </c>
      <c r="Y268" s="28">
        <f t="shared" si="401"/>
        <v>433</v>
      </c>
      <c r="Z268" s="20" t="str">
        <f t="shared" si="396"/>
        <v>snu_ini.xml</v>
      </c>
      <c r="AA268" s="50" t="str">
        <f t="shared" si="388"/>
        <v>330562_0.1574</v>
      </c>
      <c r="AB268" s="18" t="str">
        <f t="shared" si="419"/>
        <v>14050_h2_sta.xml</v>
      </c>
      <c r="AC268" s="18" t="str">
        <f t="shared" si="397"/>
        <v>14050.2051</v>
      </c>
      <c r="AD268" s="18" t="str">
        <f t="shared" si="390"/>
        <v>14050.2052</v>
      </c>
      <c r="AE268" s="20">
        <f t="shared" si="391"/>
        <v>2</v>
      </c>
      <c r="AF268" s="15">
        <v>1</v>
      </c>
      <c r="AG268" s="3">
        <v>0</v>
      </c>
      <c r="AH268" s="20" t="str">
        <f>VLOOKUP(Q268,Liste_plantes!$A$2:$C$7,3,FALSE)</f>
        <v>ItalianRyegrass_CoverCrop_plt.xml</v>
      </c>
      <c r="AI268" s="20" t="str">
        <f>CONCATENATE(J268,"-",L268,"-",VLOOKUP(Q268,Liste_plantes!$A$2:$B$7,2,FALSE),"_tec.xml")</f>
        <v>1-2-rgi_tec.xml</v>
      </c>
      <c r="AJ268" s="3" t="s">
        <v>16</v>
      </c>
      <c r="AK268" s="15" t="s">
        <v>16</v>
      </c>
      <c r="AL268" s="15" t="s">
        <v>16</v>
      </c>
      <c r="AM268" s="15" t="s">
        <v>16</v>
      </c>
    </row>
    <row r="269" spans="1:39" x14ac:dyDescent="0.3">
      <c r="A269" s="55" t="str">
        <f t="shared" ref="A269:N269" si="428">A268</f>
        <v>cnrm-cm5-aladin63</v>
      </c>
      <c r="B269" s="55" t="str">
        <f t="shared" si="428"/>
        <v>cca</v>
      </c>
      <c r="C269" s="55" t="str">
        <f t="shared" si="428"/>
        <v>8.5</v>
      </c>
      <c r="D269" s="55">
        <f t="shared" si="428"/>
        <v>1895</v>
      </c>
      <c r="E269" s="55">
        <f t="shared" si="428"/>
        <v>14050</v>
      </c>
      <c r="F269" s="55" t="str">
        <f t="shared" si="428"/>
        <v>781_1895</v>
      </c>
      <c r="G269" s="55">
        <f t="shared" si="428"/>
        <v>330562</v>
      </c>
      <c r="H269" s="55" t="str">
        <f t="shared" si="428"/>
        <v>0.1574</v>
      </c>
      <c r="I269" s="55" t="str">
        <f t="shared" si="428"/>
        <v>562_NGC25</v>
      </c>
      <c r="J269" s="55">
        <f t="shared" si="428"/>
        <v>1</v>
      </c>
      <c r="K269" s="55" t="str">
        <f t="shared" si="428"/>
        <v>BT_ci_MF</v>
      </c>
      <c r="L269" s="55">
        <f t="shared" si="428"/>
        <v>2</v>
      </c>
      <c r="M269" s="55" t="str">
        <f t="shared" si="428"/>
        <v>rgi</v>
      </c>
      <c r="N269" s="55" t="str">
        <f t="shared" si="428"/>
        <v>h2</v>
      </c>
      <c r="O269" s="55">
        <f t="shared" si="386"/>
        <v>2052</v>
      </c>
      <c r="P269" s="55">
        <f t="shared" si="422"/>
        <v>2052</v>
      </c>
      <c r="Q269" s="55" t="str">
        <f t="shared" si="403"/>
        <v>maïs fourrage</v>
      </c>
      <c r="R269" s="55" t="str">
        <f t="shared" si="393"/>
        <v>ok</v>
      </c>
      <c r="S269" s="50" t="str">
        <f t="shared" si="415"/>
        <v>781_1895-562_NGC25-1-2-rgi-h2</v>
      </c>
      <c r="T269" s="50" t="str">
        <f>CONCATENATE(F269,"-",I269,"-",J269,"-",L269,"-",M269,"-",N269,"-",P269,"-",VLOOKUP(Q269,Liste_plantes!$A$2:$B$7,2,FALSE))</f>
        <v>781_1895-562_NGC25-1-2-rgi-h2-2052-MF</v>
      </c>
      <c r="U269" s="86">
        <f t="shared" si="399"/>
        <v>55587</v>
      </c>
      <c r="V269" s="86" t="str">
        <f t="shared" si="423"/>
        <v>01/10/2052</v>
      </c>
      <c r="W269" s="53" t="str">
        <f t="shared" si="395"/>
        <v>OK</v>
      </c>
      <c r="X269" s="28">
        <f t="shared" si="412"/>
        <v>69</v>
      </c>
      <c r="Y269" s="28">
        <f t="shared" si="401"/>
        <v>275</v>
      </c>
      <c r="Z269" s="20" t="str">
        <f t="shared" si="396"/>
        <v>snu_ini.xml</v>
      </c>
      <c r="AA269" s="50" t="str">
        <f t="shared" si="388"/>
        <v>330562_0.1574</v>
      </c>
      <c r="AB269" s="18" t="str">
        <f t="shared" si="419"/>
        <v>14050_h2_sta.xml</v>
      </c>
      <c r="AC269" s="18" t="str">
        <f t="shared" si="397"/>
        <v>14050.2052</v>
      </c>
      <c r="AD269" s="18" t="str">
        <f t="shared" si="390"/>
        <v>14050.2052</v>
      </c>
      <c r="AE269" s="20">
        <f t="shared" si="391"/>
        <v>1</v>
      </c>
      <c r="AF269" s="15">
        <v>1</v>
      </c>
      <c r="AG269" s="3">
        <v>0</v>
      </c>
      <c r="AH269" s="20" t="str">
        <f>VLOOKUP(Q269,Liste_plantes!$A$2:$C$7,3,FALSE)</f>
        <v>corn_plt.xml</v>
      </c>
      <c r="AI269" s="20" t="str">
        <f>CONCATENATE(J269,"-",L269,"-",VLOOKUP(Q269,Liste_plantes!$A$2:$B$7,2,FALSE),"_tec.xml")</f>
        <v>1-2-MF_tec.xml</v>
      </c>
      <c r="AJ269" s="3" t="s">
        <v>16</v>
      </c>
      <c r="AK269" s="15" t="s">
        <v>16</v>
      </c>
      <c r="AL269" s="15" t="s">
        <v>16</v>
      </c>
      <c r="AM269" s="15" t="s">
        <v>16</v>
      </c>
    </row>
    <row r="270" spans="1:39" x14ac:dyDescent="0.3">
      <c r="A270" s="55" t="str">
        <f t="shared" ref="A270:N270" si="429">A269</f>
        <v>cnrm-cm5-aladin63</v>
      </c>
      <c r="B270" s="55" t="str">
        <f t="shared" si="429"/>
        <v>cca</v>
      </c>
      <c r="C270" s="55" t="str">
        <f t="shared" si="429"/>
        <v>8.5</v>
      </c>
      <c r="D270" s="55">
        <f t="shared" si="429"/>
        <v>1895</v>
      </c>
      <c r="E270" s="55">
        <f t="shared" si="429"/>
        <v>14050</v>
      </c>
      <c r="F270" s="55" t="str">
        <f t="shared" si="429"/>
        <v>781_1895</v>
      </c>
      <c r="G270" s="55">
        <f t="shared" si="429"/>
        <v>330562</v>
      </c>
      <c r="H270" s="55" t="str">
        <f t="shared" si="429"/>
        <v>0.1574</v>
      </c>
      <c r="I270" s="55" t="str">
        <f t="shared" si="429"/>
        <v>562_NGC25</v>
      </c>
      <c r="J270" s="55">
        <f t="shared" si="429"/>
        <v>1</v>
      </c>
      <c r="K270" s="55" t="str">
        <f t="shared" si="429"/>
        <v>BT_ci_MF</v>
      </c>
      <c r="L270" s="55">
        <f t="shared" si="429"/>
        <v>2</v>
      </c>
      <c r="M270" s="55" t="str">
        <f t="shared" si="429"/>
        <v>rgi</v>
      </c>
      <c r="N270" s="55" t="str">
        <f t="shared" si="429"/>
        <v>h2</v>
      </c>
      <c r="O270" s="55">
        <f t="shared" si="386"/>
        <v>2052</v>
      </c>
      <c r="P270" s="55">
        <f t="shared" si="422"/>
        <v>2053</v>
      </c>
      <c r="Q270" s="55" t="str">
        <f t="shared" si="403"/>
        <v>blé tendre</v>
      </c>
      <c r="R270" s="55" t="str">
        <f t="shared" si="393"/>
        <v>ok</v>
      </c>
      <c r="S270" s="50" t="str">
        <f t="shared" si="415"/>
        <v>781_1895-562_NGC25-1-2-rgi-h2</v>
      </c>
      <c r="T270" s="50" t="str">
        <f>CONCATENATE(F270,"-",I270,"-",J270,"-",L270,"-",M270,"-",N270,"-",P270,"-",VLOOKUP(Q270,Liste_plantes!$A$2:$B$7,2,FALSE))</f>
        <v>781_1895-562_NGC25-1-2-rgi-h2-2053-BT</v>
      </c>
      <c r="U270" s="86">
        <f t="shared" si="399"/>
        <v>55794</v>
      </c>
      <c r="V270" s="86" t="str">
        <f t="shared" si="423"/>
        <v>15/08/2053</v>
      </c>
      <c r="W270" s="53" t="str">
        <f t="shared" si="395"/>
        <v>OK</v>
      </c>
      <c r="X270" s="28">
        <f t="shared" si="412"/>
        <v>276</v>
      </c>
      <c r="Y270" s="28">
        <f t="shared" si="401"/>
        <v>593</v>
      </c>
      <c r="Z270" s="20" t="str">
        <f t="shared" si="396"/>
        <v>snu_ini.xml</v>
      </c>
      <c r="AA270" s="50" t="str">
        <f t="shared" si="388"/>
        <v>330562_0.1574</v>
      </c>
      <c r="AB270" s="18" t="str">
        <f t="shared" si="419"/>
        <v>14050_h2_sta.xml</v>
      </c>
      <c r="AC270" s="18" t="str">
        <f t="shared" si="397"/>
        <v>14050.2052</v>
      </c>
      <c r="AD270" s="18" t="str">
        <f t="shared" si="390"/>
        <v>14050.2053</v>
      </c>
      <c r="AE270" s="20">
        <f t="shared" si="391"/>
        <v>2</v>
      </c>
      <c r="AF270" s="15">
        <v>1</v>
      </c>
      <c r="AG270" s="3">
        <v>0</v>
      </c>
      <c r="AH270" s="20" t="str">
        <f>VLOOKUP(Q270,Liste_plantes!$A$2:$C$7,3,FALSE)</f>
        <v>wheat_plt.xml</v>
      </c>
      <c r="AI270" s="20" t="str">
        <f>CONCATENATE(J270,"-",L270,"-",VLOOKUP(Q270,Liste_plantes!$A$2:$B$7,2,FALSE),"_tec.xml")</f>
        <v>1-2-BT_tec.xml</v>
      </c>
      <c r="AJ270" s="3" t="s">
        <v>16</v>
      </c>
      <c r="AK270" s="15" t="s">
        <v>16</v>
      </c>
      <c r="AL270" s="15" t="s">
        <v>16</v>
      </c>
      <c r="AM270" s="15" t="s">
        <v>16</v>
      </c>
    </row>
    <row r="271" spans="1:39" x14ac:dyDescent="0.3">
      <c r="A271" s="55" t="str">
        <f t="shared" ref="A271:N271" si="430">A270</f>
        <v>cnrm-cm5-aladin63</v>
      </c>
      <c r="B271" s="55" t="str">
        <f t="shared" si="430"/>
        <v>cca</v>
      </c>
      <c r="C271" s="55" t="str">
        <f t="shared" si="430"/>
        <v>8.5</v>
      </c>
      <c r="D271" s="55">
        <f t="shared" si="430"/>
        <v>1895</v>
      </c>
      <c r="E271" s="55">
        <f t="shared" si="430"/>
        <v>14050</v>
      </c>
      <c r="F271" s="55" t="str">
        <f t="shared" si="430"/>
        <v>781_1895</v>
      </c>
      <c r="G271" s="55">
        <f t="shared" si="430"/>
        <v>330562</v>
      </c>
      <c r="H271" s="55" t="str">
        <f t="shared" si="430"/>
        <v>0.1574</v>
      </c>
      <c r="I271" s="55" t="str">
        <f t="shared" si="430"/>
        <v>562_NGC25</v>
      </c>
      <c r="J271" s="55">
        <f t="shared" si="430"/>
        <v>1</v>
      </c>
      <c r="K271" s="55" t="str">
        <f t="shared" si="430"/>
        <v>BT_ci_MF</v>
      </c>
      <c r="L271" s="55">
        <f t="shared" si="430"/>
        <v>2</v>
      </c>
      <c r="M271" s="55" t="str">
        <f t="shared" si="430"/>
        <v>rgi</v>
      </c>
      <c r="N271" s="55" t="str">
        <f t="shared" si="430"/>
        <v>h2</v>
      </c>
      <c r="O271" s="55">
        <f t="shared" si="386"/>
        <v>2053</v>
      </c>
      <c r="P271" s="55">
        <f t="shared" si="422"/>
        <v>2054</v>
      </c>
      <c r="Q271" s="55" t="str">
        <f t="shared" si="403"/>
        <v>ray grass d'Italie</v>
      </c>
      <c r="R271" s="55" t="str">
        <f t="shared" si="393"/>
        <v>ok</v>
      </c>
      <c r="S271" s="50" t="str">
        <f t="shared" si="415"/>
        <v>781_1895-562_NGC25-1-2-rgi-h2</v>
      </c>
      <c r="T271" s="50" t="str">
        <f>CONCATENATE(F271,"-",I271,"-",J271,"-",L271,"-",M271,"-",N271,"-",P271,"-",VLOOKUP(Q271,Liste_plantes!$A$2:$B$7,2,FALSE))</f>
        <v>781_1895-562_NGC25-1-2-rgi-h2-2054-rgi</v>
      </c>
      <c r="U271" s="86">
        <f t="shared" si="399"/>
        <v>56112</v>
      </c>
      <c r="V271" s="86" t="str">
        <f t="shared" si="423"/>
        <v>08/03/2054</v>
      </c>
      <c r="W271" s="53" t="str">
        <f t="shared" si="395"/>
        <v>OK</v>
      </c>
      <c r="X271" s="28">
        <f t="shared" si="412"/>
        <v>228</v>
      </c>
      <c r="Y271" s="28">
        <f t="shared" si="401"/>
        <v>432</v>
      </c>
      <c r="Z271" s="20" t="str">
        <f t="shared" si="396"/>
        <v>snu_ini.xml</v>
      </c>
      <c r="AA271" s="50" t="str">
        <f t="shared" si="388"/>
        <v>330562_0.1574</v>
      </c>
      <c r="AB271" s="18" t="str">
        <f t="shared" si="419"/>
        <v>14050_h2_sta.xml</v>
      </c>
      <c r="AC271" s="18" t="str">
        <f t="shared" si="397"/>
        <v>14050.2053</v>
      </c>
      <c r="AD271" s="18" t="str">
        <f t="shared" si="390"/>
        <v>14050.2054</v>
      </c>
      <c r="AE271" s="20">
        <f t="shared" si="391"/>
        <v>2</v>
      </c>
      <c r="AF271" s="15">
        <v>1</v>
      </c>
      <c r="AG271" s="3">
        <v>0</v>
      </c>
      <c r="AH271" s="20" t="str">
        <f>VLOOKUP(Q271,Liste_plantes!$A$2:$C$7,3,FALSE)</f>
        <v>ItalianRyegrass_CoverCrop_plt.xml</v>
      </c>
      <c r="AI271" s="20" t="str">
        <f>CONCATENATE(J271,"-",L271,"-",VLOOKUP(Q271,Liste_plantes!$A$2:$B$7,2,FALSE),"_tec.xml")</f>
        <v>1-2-rgi_tec.xml</v>
      </c>
      <c r="AJ271" s="3" t="s">
        <v>16</v>
      </c>
      <c r="AK271" s="15" t="s">
        <v>16</v>
      </c>
      <c r="AL271" s="15" t="s">
        <v>16</v>
      </c>
      <c r="AM271" s="15" t="s">
        <v>16</v>
      </c>
    </row>
    <row r="272" spans="1:39" x14ac:dyDescent="0.3">
      <c r="A272" s="55" t="str">
        <f t="shared" ref="A272:N272" si="431">A271</f>
        <v>cnrm-cm5-aladin63</v>
      </c>
      <c r="B272" s="55" t="str">
        <f t="shared" si="431"/>
        <v>cca</v>
      </c>
      <c r="C272" s="55" t="str">
        <f t="shared" si="431"/>
        <v>8.5</v>
      </c>
      <c r="D272" s="55">
        <f t="shared" si="431"/>
        <v>1895</v>
      </c>
      <c r="E272" s="55">
        <f t="shared" si="431"/>
        <v>14050</v>
      </c>
      <c r="F272" s="55" t="str">
        <f t="shared" si="431"/>
        <v>781_1895</v>
      </c>
      <c r="G272" s="55">
        <f t="shared" si="431"/>
        <v>330562</v>
      </c>
      <c r="H272" s="55" t="str">
        <f t="shared" si="431"/>
        <v>0.1574</v>
      </c>
      <c r="I272" s="55" t="str">
        <f t="shared" si="431"/>
        <v>562_NGC25</v>
      </c>
      <c r="J272" s="55">
        <f t="shared" si="431"/>
        <v>1</v>
      </c>
      <c r="K272" s="55" t="str">
        <f t="shared" si="431"/>
        <v>BT_ci_MF</v>
      </c>
      <c r="L272" s="55">
        <f t="shared" si="431"/>
        <v>2</v>
      </c>
      <c r="M272" s="55" t="str">
        <f t="shared" si="431"/>
        <v>rgi</v>
      </c>
      <c r="N272" s="55" t="str">
        <f t="shared" si="431"/>
        <v>h2</v>
      </c>
      <c r="O272" s="55">
        <f t="shared" si="386"/>
        <v>2054</v>
      </c>
      <c r="P272" s="55">
        <f t="shared" si="422"/>
        <v>2054</v>
      </c>
      <c r="Q272" s="55" t="str">
        <f t="shared" si="403"/>
        <v>maïs fourrage</v>
      </c>
      <c r="R272" s="55" t="str">
        <f t="shared" si="393"/>
        <v>ok</v>
      </c>
      <c r="S272" s="50" t="str">
        <f t="shared" si="415"/>
        <v>781_1895-562_NGC25-1-2-rgi-h2</v>
      </c>
      <c r="T272" s="50" t="str">
        <f>CONCATENATE(F272,"-",I272,"-",J272,"-",L272,"-",M272,"-",N272,"-",P272,"-",VLOOKUP(Q272,Liste_plantes!$A$2:$B$7,2,FALSE))</f>
        <v>781_1895-562_NGC25-1-2-rgi-h2-2054-MF</v>
      </c>
      <c r="U272" s="86">
        <f t="shared" si="399"/>
        <v>56317</v>
      </c>
      <c r="V272" s="86" t="str">
        <f t="shared" si="423"/>
        <v>01/10/2054</v>
      </c>
      <c r="W272" s="53" t="str">
        <f t="shared" si="395"/>
        <v>OK</v>
      </c>
      <c r="X272" s="28">
        <f t="shared" si="412"/>
        <v>68</v>
      </c>
      <c r="Y272" s="28">
        <f t="shared" si="401"/>
        <v>274</v>
      </c>
      <c r="Z272" s="20" t="str">
        <f t="shared" si="396"/>
        <v>snu_ini.xml</v>
      </c>
      <c r="AA272" s="50" t="str">
        <f t="shared" si="388"/>
        <v>330562_0.1574</v>
      </c>
      <c r="AB272" s="18" t="str">
        <f t="shared" si="419"/>
        <v>14050_h2_sta.xml</v>
      </c>
      <c r="AC272" s="18" t="str">
        <f t="shared" si="397"/>
        <v>14050.2054</v>
      </c>
      <c r="AD272" s="18" t="str">
        <f t="shared" si="390"/>
        <v>14050.2054</v>
      </c>
      <c r="AE272" s="20">
        <f t="shared" si="391"/>
        <v>1</v>
      </c>
      <c r="AF272" s="15">
        <v>1</v>
      </c>
      <c r="AG272" s="3">
        <v>0</v>
      </c>
      <c r="AH272" s="20" t="str">
        <f>VLOOKUP(Q272,Liste_plantes!$A$2:$C$7,3,FALSE)</f>
        <v>corn_plt.xml</v>
      </c>
      <c r="AI272" s="20" t="str">
        <f>CONCATENATE(J272,"-",L272,"-",VLOOKUP(Q272,Liste_plantes!$A$2:$B$7,2,FALSE),"_tec.xml")</f>
        <v>1-2-MF_tec.xml</v>
      </c>
      <c r="AJ272" s="3" t="s">
        <v>16</v>
      </c>
      <c r="AK272" s="15" t="s">
        <v>16</v>
      </c>
      <c r="AL272" s="15" t="s">
        <v>16</v>
      </c>
      <c r="AM272" s="15" t="s">
        <v>16</v>
      </c>
    </row>
    <row r="273" spans="1:39" x14ac:dyDescent="0.3">
      <c r="A273" s="55" t="str">
        <f t="shared" ref="A273:N273" si="432">A272</f>
        <v>cnrm-cm5-aladin63</v>
      </c>
      <c r="B273" s="55" t="str">
        <f t="shared" si="432"/>
        <v>cca</v>
      </c>
      <c r="C273" s="55" t="str">
        <f t="shared" si="432"/>
        <v>8.5</v>
      </c>
      <c r="D273" s="55">
        <f t="shared" si="432"/>
        <v>1895</v>
      </c>
      <c r="E273" s="55">
        <f t="shared" si="432"/>
        <v>14050</v>
      </c>
      <c r="F273" s="55" t="str">
        <f t="shared" si="432"/>
        <v>781_1895</v>
      </c>
      <c r="G273" s="55">
        <f t="shared" si="432"/>
        <v>330562</v>
      </c>
      <c r="H273" s="55" t="str">
        <f t="shared" si="432"/>
        <v>0.1574</v>
      </c>
      <c r="I273" s="55" t="str">
        <f t="shared" si="432"/>
        <v>562_NGC25</v>
      </c>
      <c r="J273" s="55">
        <f t="shared" si="432"/>
        <v>1</v>
      </c>
      <c r="K273" s="55" t="str">
        <f t="shared" si="432"/>
        <v>BT_ci_MF</v>
      </c>
      <c r="L273" s="55">
        <f t="shared" si="432"/>
        <v>2</v>
      </c>
      <c r="M273" s="55" t="str">
        <f t="shared" si="432"/>
        <v>rgi</v>
      </c>
      <c r="N273" s="55" t="str">
        <f t="shared" si="432"/>
        <v>h2</v>
      </c>
      <c r="O273" s="55">
        <f t="shared" si="386"/>
        <v>2054</v>
      </c>
      <c r="P273" s="55">
        <f t="shared" si="422"/>
        <v>2055</v>
      </c>
      <c r="Q273" s="55" t="str">
        <f t="shared" si="403"/>
        <v>blé tendre</v>
      </c>
      <c r="R273" s="55" t="str">
        <f t="shared" si="393"/>
        <v>ok</v>
      </c>
      <c r="S273" s="50" t="str">
        <f t="shared" si="415"/>
        <v>781_1895-562_NGC25-1-2-rgi-h2</v>
      </c>
      <c r="T273" s="50" t="str">
        <f>CONCATENATE(F273,"-",I273,"-",J273,"-",L273,"-",M273,"-",N273,"-",P273,"-",VLOOKUP(Q273,Liste_plantes!$A$2:$B$7,2,FALSE))</f>
        <v>781_1895-562_NGC25-1-2-rgi-h2-2055-BT</v>
      </c>
      <c r="U273" s="86">
        <f t="shared" si="399"/>
        <v>56524</v>
      </c>
      <c r="V273" s="86" t="str">
        <f t="shared" si="423"/>
        <v>15/08/2055</v>
      </c>
      <c r="W273" s="53" t="str">
        <f t="shared" si="395"/>
        <v>OK</v>
      </c>
      <c r="X273" s="28">
        <f t="shared" si="412"/>
        <v>275</v>
      </c>
      <c r="Y273" s="28">
        <f t="shared" si="401"/>
        <v>592</v>
      </c>
      <c r="Z273" s="20" t="str">
        <f t="shared" si="396"/>
        <v>snu_ini.xml</v>
      </c>
      <c r="AA273" s="50" t="str">
        <f t="shared" si="388"/>
        <v>330562_0.1574</v>
      </c>
      <c r="AB273" s="18" t="str">
        <f t="shared" si="419"/>
        <v>14050_h2_sta.xml</v>
      </c>
      <c r="AC273" s="18" t="str">
        <f t="shared" si="397"/>
        <v>14050.2054</v>
      </c>
      <c r="AD273" s="18" t="str">
        <f t="shared" si="390"/>
        <v>14050.2055</v>
      </c>
      <c r="AE273" s="20">
        <f t="shared" si="391"/>
        <v>2</v>
      </c>
      <c r="AF273" s="15">
        <v>1</v>
      </c>
      <c r="AG273" s="3">
        <v>0</v>
      </c>
      <c r="AH273" s="20" t="str">
        <f>VLOOKUP(Q273,Liste_plantes!$A$2:$C$7,3,FALSE)</f>
        <v>wheat_plt.xml</v>
      </c>
      <c r="AI273" s="20" t="str">
        <f>CONCATENATE(J273,"-",L273,"-",VLOOKUP(Q273,Liste_plantes!$A$2:$B$7,2,FALSE),"_tec.xml")</f>
        <v>1-2-BT_tec.xml</v>
      </c>
      <c r="AJ273" s="3" t="s">
        <v>16</v>
      </c>
      <c r="AK273" s="15" t="s">
        <v>16</v>
      </c>
      <c r="AL273" s="15" t="s">
        <v>16</v>
      </c>
      <c r="AM273" s="15" t="s">
        <v>16</v>
      </c>
    </row>
    <row r="274" spans="1:39" x14ac:dyDescent="0.3">
      <c r="A274" s="55" t="str">
        <f t="shared" ref="A274:N274" si="433">A273</f>
        <v>cnrm-cm5-aladin63</v>
      </c>
      <c r="B274" s="55" t="str">
        <f t="shared" si="433"/>
        <v>cca</v>
      </c>
      <c r="C274" s="55" t="str">
        <f t="shared" si="433"/>
        <v>8.5</v>
      </c>
      <c r="D274" s="55">
        <f t="shared" si="433"/>
        <v>1895</v>
      </c>
      <c r="E274" s="55">
        <f t="shared" si="433"/>
        <v>14050</v>
      </c>
      <c r="F274" s="55" t="str">
        <f t="shared" si="433"/>
        <v>781_1895</v>
      </c>
      <c r="G274" s="55">
        <f t="shared" si="433"/>
        <v>330562</v>
      </c>
      <c r="H274" s="55" t="str">
        <f t="shared" si="433"/>
        <v>0.1574</v>
      </c>
      <c r="I274" s="55" t="str">
        <f t="shared" si="433"/>
        <v>562_NGC25</v>
      </c>
      <c r="J274" s="55">
        <f t="shared" si="433"/>
        <v>1</v>
      </c>
      <c r="K274" s="55" t="str">
        <f t="shared" si="433"/>
        <v>BT_ci_MF</v>
      </c>
      <c r="L274" s="55">
        <f t="shared" si="433"/>
        <v>2</v>
      </c>
      <c r="M274" s="55" t="str">
        <f t="shared" si="433"/>
        <v>rgi</v>
      </c>
      <c r="N274" s="55" t="str">
        <f t="shared" si="433"/>
        <v>h2</v>
      </c>
      <c r="O274" s="55">
        <f t="shared" si="386"/>
        <v>2055</v>
      </c>
      <c r="P274" s="55">
        <f t="shared" si="422"/>
        <v>2056</v>
      </c>
      <c r="Q274" s="55" t="str">
        <f t="shared" si="403"/>
        <v>ray grass d'Italie</v>
      </c>
      <c r="R274" s="55" t="str">
        <f t="shared" si="393"/>
        <v>ok</v>
      </c>
      <c r="S274" s="50" t="str">
        <f t="shared" si="415"/>
        <v>781_1895-562_NGC25-1-2-rgi-h2</v>
      </c>
      <c r="T274" s="50" t="str">
        <f>CONCATENATE(F274,"-",I274,"-",J274,"-",L274,"-",M274,"-",N274,"-",P274,"-",VLOOKUP(Q274,Liste_plantes!$A$2:$B$7,2,FALSE))</f>
        <v>781_1895-562_NGC25-1-2-rgi-h2-2056-rgi</v>
      </c>
      <c r="U274" s="86">
        <f t="shared" si="399"/>
        <v>56842</v>
      </c>
      <c r="V274" s="86" t="str">
        <f t="shared" si="423"/>
        <v>08/03/2056</v>
      </c>
      <c r="W274" s="53" t="str">
        <f t="shared" si="395"/>
        <v>OK</v>
      </c>
      <c r="X274" s="28">
        <f t="shared" si="412"/>
        <v>228</v>
      </c>
      <c r="Y274" s="28">
        <f t="shared" si="401"/>
        <v>433</v>
      </c>
      <c r="Z274" s="20" t="str">
        <f t="shared" si="396"/>
        <v>snu_ini.xml</v>
      </c>
      <c r="AA274" s="50" t="str">
        <f t="shared" si="388"/>
        <v>330562_0.1574</v>
      </c>
      <c r="AB274" s="18" t="str">
        <f t="shared" si="419"/>
        <v>14050_h2_sta.xml</v>
      </c>
      <c r="AC274" s="18" t="str">
        <f t="shared" si="397"/>
        <v>14050.2055</v>
      </c>
      <c r="AD274" s="18" t="str">
        <f t="shared" si="390"/>
        <v>14050.2056</v>
      </c>
      <c r="AE274" s="20">
        <f t="shared" si="391"/>
        <v>2</v>
      </c>
      <c r="AF274" s="15">
        <v>1</v>
      </c>
      <c r="AG274" s="3">
        <v>0</v>
      </c>
      <c r="AH274" s="20" t="str">
        <f>VLOOKUP(Q274,Liste_plantes!$A$2:$C$7,3,FALSE)</f>
        <v>ItalianRyegrass_CoverCrop_plt.xml</v>
      </c>
      <c r="AI274" s="20" t="str">
        <f>CONCATENATE(J274,"-",L274,"-",VLOOKUP(Q274,Liste_plantes!$A$2:$B$7,2,FALSE),"_tec.xml")</f>
        <v>1-2-rgi_tec.xml</v>
      </c>
      <c r="AJ274" s="3" t="s">
        <v>16</v>
      </c>
      <c r="AK274" s="15" t="s">
        <v>16</v>
      </c>
      <c r="AL274" s="15" t="s">
        <v>16</v>
      </c>
      <c r="AM274" s="15" t="s">
        <v>16</v>
      </c>
    </row>
    <row r="275" spans="1:39" x14ac:dyDescent="0.3">
      <c r="A275" s="55" t="str">
        <f t="shared" ref="A275:N275" si="434">A274</f>
        <v>cnrm-cm5-aladin63</v>
      </c>
      <c r="B275" s="55" t="str">
        <f t="shared" si="434"/>
        <v>cca</v>
      </c>
      <c r="C275" s="55" t="str">
        <f t="shared" si="434"/>
        <v>8.5</v>
      </c>
      <c r="D275" s="55">
        <f t="shared" si="434"/>
        <v>1895</v>
      </c>
      <c r="E275" s="55">
        <f t="shared" si="434"/>
        <v>14050</v>
      </c>
      <c r="F275" s="55" t="str">
        <f t="shared" si="434"/>
        <v>781_1895</v>
      </c>
      <c r="G275" s="55">
        <f t="shared" si="434"/>
        <v>330562</v>
      </c>
      <c r="H275" s="55" t="str">
        <f t="shared" si="434"/>
        <v>0.1574</v>
      </c>
      <c r="I275" s="55" t="str">
        <f t="shared" si="434"/>
        <v>562_NGC25</v>
      </c>
      <c r="J275" s="55">
        <f t="shared" si="434"/>
        <v>1</v>
      </c>
      <c r="K275" s="55" t="str">
        <f t="shared" si="434"/>
        <v>BT_ci_MF</v>
      </c>
      <c r="L275" s="55">
        <f t="shared" si="434"/>
        <v>2</v>
      </c>
      <c r="M275" s="55" t="str">
        <f t="shared" si="434"/>
        <v>rgi</v>
      </c>
      <c r="N275" s="55" t="str">
        <f t="shared" si="434"/>
        <v>h2</v>
      </c>
      <c r="O275" s="55">
        <f t="shared" si="386"/>
        <v>2056</v>
      </c>
      <c r="P275" s="55">
        <f t="shared" si="422"/>
        <v>2056</v>
      </c>
      <c r="Q275" s="55" t="str">
        <f t="shared" si="403"/>
        <v>maïs fourrage</v>
      </c>
      <c r="R275" s="55" t="str">
        <f t="shared" si="393"/>
        <v>ok</v>
      </c>
      <c r="S275" s="50" t="str">
        <f t="shared" si="415"/>
        <v>781_1895-562_NGC25-1-2-rgi-h2</v>
      </c>
      <c r="T275" s="50" t="str">
        <f>CONCATENATE(F275,"-",I275,"-",J275,"-",L275,"-",M275,"-",N275,"-",P275,"-",VLOOKUP(Q275,Liste_plantes!$A$2:$B$7,2,FALSE))</f>
        <v>781_1895-562_NGC25-1-2-rgi-h2-2056-MF</v>
      </c>
      <c r="U275" s="86">
        <f t="shared" si="399"/>
        <v>57048</v>
      </c>
      <c r="V275" s="86" t="str">
        <f t="shared" si="423"/>
        <v>01/10/2056</v>
      </c>
      <c r="W275" s="53" t="str">
        <f t="shared" si="395"/>
        <v>OK</v>
      </c>
      <c r="X275" s="28">
        <f t="shared" si="412"/>
        <v>69</v>
      </c>
      <c r="Y275" s="28">
        <f t="shared" si="401"/>
        <v>275</v>
      </c>
      <c r="Z275" s="20" t="str">
        <f t="shared" si="396"/>
        <v>snu_ini.xml</v>
      </c>
      <c r="AA275" s="50" t="str">
        <f t="shared" si="388"/>
        <v>330562_0.1574</v>
      </c>
      <c r="AB275" s="18" t="str">
        <f t="shared" si="419"/>
        <v>14050_h2_sta.xml</v>
      </c>
      <c r="AC275" s="18" t="str">
        <f t="shared" si="397"/>
        <v>14050.2056</v>
      </c>
      <c r="AD275" s="18" t="str">
        <f t="shared" si="390"/>
        <v>14050.2056</v>
      </c>
      <c r="AE275" s="20">
        <f t="shared" si="391"/>
        <v>1</v>
      </c>
      <c r="AF275" s="15">
        <v>1</v>
      </c>
      <c r="AG275" s="3">
        <v>0</v>
      </c>
      <c r="AH275" s="20" t="str">
        <f>VLOOKUP(Q275,Liste_plantes!$A$2:$C$7,3,FALSE)</f>
        <v>corn_plt.xml</v>
      </c>
      <c r="AI275" s="20" t="str">
        <f>CONCATENATE(J275,"-",L275,"-",VLOOKUP(Q275,Liste_plantes!$A$2:$B$7,2,FALSE),"_tec.xml")</f>
        <v>1-2-MF_tec.xml</v>
      </c>
      <c r="AJ275" s="3" t="s">
        <v>16</v>
      </c>
      <c r="AK275" s="15" t="s">
        <v>16</v>
      </c>
      <c r="AL275" s="15" t="s">
        <v>16</v>
      </c>
      <c r="AM275" s="15" t="s">
        <v>16</v>
      </c>
    </row>
    <row r="276" spans="1:39" x14ac:dyDescent="0.3">
      <c r="A276" s="55" t="str">
        <f t="shared" ref="A276:N276" si="435">A275</f>
        <v>cnrm-cm5-aladin63</v>
      </c>
      <c r="B276" s="55" t="str">
        <f t="shared" si="435"/>
        <v>cca</v>
      </c>
      <c r="C276" s="55" t="str">
        <f t="shared" si="435"/>
        <v>8.5</v>
      </c>
      <c r="D276" s="55">
        <f t="shared" si="435"/>
        <v>1895</v>
      </c>
      <c r="E276" s="55">
        <f t="shared" si="435"/>
        <v>14050</v>
      </c>
      <c r="F276" s="55" t="str">
        <f t="shared" si="435"/>
        <v>781_1895</v>
      </c>
      <c r="G276" s="55">
        <f t="shared" si="435"/>
        <v>330562</v>
      </c>
      <c r="H276" s="55" t="str">
        <f t="shared" si="435"/>
        <v>0.1574</v>
      </c>
      <c r="I276" s="55" t="str">
        <f t="shared" si="435"/>
        <v>562_NGC25</v>
      </c>
      <c r="J276" s="55">
        <f t="shared" si="435"/>
        <v>1</v>
      </c>
      <c r="K276" s="55" t="str">
        <f t="shared" si="435"/>
        <v>BT_ci_MF</v>
      </c>
      <c r="L276" s="55">
        <f t="shared" si="435"/>
        <v>2</v>
      </c>
      <c r="M276" s="55" t="str">
        <f t="shared" si="435"/>
        <v>rgi</v>
      </c>
      <c r="N276" s="55" t="str">
        <f t="shared" si="435"/>
        <v>h2</v>
      </c>
      <c r="O276" s="55">
        <f t="shared" si="386"/>
        <v>2056</v>
      </c>
      <c r="P276" s="55">
        <f t="shared" si="422"/>
        <v>2057</v>
      </c>
      <c r="Q276" s="55" t="str">
        <f t="shared" si="403"/>
        <v>blé tendre</v>
      </c>
      <c r="R276" s="55" t="str">
        <f t="shared" si="393"/>
        <v>ok</v>
      </c>
      <c r="S276" s="50" t="str">
        <f t="shared" si="415"/>
        <v>781_1895-562_NGC25-1-2-rgi-h2</v>
      </c>
      <c r="T276" s="50" t="str">
        <f>CONCATENATE(F276,"-",I276,"-",J276,"-",L276,"-",M276,"-",N276,"-",P276,"-",VLOOKUP(Q276,Liste_plantes!$A$2:$B$7,2,FALSE))</f>
        <v>781_1895-562_NGC25-1-2-rgi-h2-2057-BT</v>
      </c>
      <c r="U276" s="86">
        <f t="shared" si="399"/>
        <v>57255</v>
      </c>
      <c r="V276" s="86" t="str">
        <f t="shared" si="423"/>
        <v>15/08/2057</v>
      </c>
      <c r="W276" s="53" t="str">
        <f t="shared" si="395"/>
        <v>OK</v>
      </c>
      <c r="X276" s="28">
        <f t="shared" si="412"/>
        <v>276</v>
      </c>
      <c r="Y276" s="28">
        <f t="shared" si="401"/>
        <v>593</v>
      </c>
      <c r="Z276" s="20" t="str">
        <f t="shared" si="396"/>
        <v>snu_ini.xml</v>
      </c>
      <c r="AA276" s="50" t="str">
        <f t="shared" si="388"/>
        <v>330562_0.1574</v>
      </c>
      <c r="AB276" s="18" t="str">
        <f t="shared" si="419"/>
        <v>14050_h2_sta.xml</v>
      </c>
      <c r="AC276" s="18" t="str">
        <f t="shared" si="397"/>
        <v>14050.2056</v>
      </c>
      <c r="AD276" s="18" t="str">
        <f t="shared" si="390"/>
        <v>14050.2057</v>
      </c>
      <c r="AE276" s="20">
        <f t="shared" si="391"/>
        <v>2</v>
      </c>
      <c r="AF276" s="15">
        <v>1</v>
      </c>
      <c r="AG276" s="3">
        <v>0</v>
      </c>
      <c r="AH276" s="20" t="str">
        <f>VLOOKUP(Q276,Liste_plantes!$A$2:$C$7,3,FALSE)</f>
        <v>wheat_plt.xml</v>
      </c>
      <c r="AI276" s="20" t="str">
        <f>CONCATENATE(J276,"-",L276,"-",VLOOKUP(Q276,Liste_plantes!$A$2:$B$7,2,FALSE),"_tec.xml")</f>
        <v>1-2-BT_tec.xml</v>
      </c>
      <c r="AJ276" s="3" t="s">
        <v>16</v>
      </c>
      <c r="AK276" s="15" t="s">
        <v>16</v>
      </c>
      <c r="AL276" s="15" t="s">
        <v>16</v>
      </c>
      <c r="AM276" s="15" t="s">
        <v>16</v>
      </c>
    </row>
    <row r="277" spans="1:39" x14ac:dyDescent="0.3">
      <c r="A277" s="55" t="str">
        <f t="shared" ref="A277:N277" si="436">A276</f>
        <v>cnrm-cm5-aladin63</v>
      </c>
      <c r="B277" s="55" t="str">
        <f t="shared" si="436"/>
        <v>cca</v>
      </c>
      <c r="C277" s="55" t="str">
        <f t="shared" si="436"/>
        <v>8.5</v>
      </c>
      <c r="D277" s="55">
        <f t="shared" si="436"/>
        <v>1895</v>
      </c>
      <c r="E277" s="55">
        <f t="shared" si="436"/>
        <v>14050</v>
      </c>
      <c r="F277" s="55" t="str">
        <f t="shared" si="436"/>
        <v>781_1895</v>
      </c>
      <c r="G277" s="55">
        <f t="shared" si="436"/>
        <v>330562</v>
      </c>
      <c r="H277" s="55" t="str">
        <f t="shared" si="436"/>
        <v>0.1574</v>
      </c>
      <c r="I277" s="55" t="str">
        <f t="shared" si="436"/>
        <v>562_NGC25</v>
      </c>
      <c r="J277" s="55">
        <f t="shared" si="436"/>
        <v>1</v>
      </c>
      <c r="K277" s="55" t="str">
        <f t="shared" si="436"/>
        <v>BT_ci_MF</v>
      </c>
      <c r="L277" s="55">
        <f t="shared" si="436"/>
        <v>2</v>
      </c>
      <c r="M277" s="55" t="str">
        <f t="shared" si="436"/>
        <v>rgi</v>
      </c>
      <c r="N277" s="55" t="str">
        <f t="shared" si="436"/>
        <v>h2</v>
      </c>
      <c r="O277" s="55">
        <f t="shared" si="386"/>
        <v>2057</v>
      </c>
      <c r="P277" s="55">
        <f t="shared" si="422"/>
        <v>2058</v>
      </c>
      <c r="Q277" s="55" t="str">
        <f t="shared" si="403"/>
        <v>ray grass d'Italie</v>
      </c>
      <c r="R277" s="55" t="str">
        <f t="shared" si="393"/>
        <v>ok</v>
      </c>
      <c r="S277" s="50" t="str">
        <f t="shared" si="415"/>
        <v>781_1895-562_NGC25-1-2-rgi-h2</v>
      </c>
      <c r="T277" s="50" t="str">
        <f>CONCATENATE(F277,"-",I277,"-",J277,"-",L277,"-",M277,"-",N277,"-",P277,"-",VLOOKUP(Q277,Liste_plantes!$A$2:$B$7,2,FALSE))</f>
        <v>781_1895-562_NGC25-1-2-rgi-h2-2058-rgi</v>
      </c>
      <c r="U277" s="86">
        <f t="shared" si="399"/>
        <v>57573</v>
      </c>
      <c r="V277" s="86" t="str">
        <f t="shared" si="423"/>
        <v>08/03/2058</v>
      </c>
      <c r="W277" s="53" t="str">
        <f t="shared" si="395"/>
        <v>OK</v>
      </c>
      <c r="X277" s="28">
        <f t="shared" si="412"/>
        <v>228</v>
      </c>
      <c r="Y277" s="28">
        <f t="shared" si="401"/>
        <v>432</v>
      </c>
      <c r="Z277" s="20" t="str">
        <f t="shared" si="396"/>
        <v>snu_ini.xml</v>
      </c>
      <c r="AA277" s="50" t="str">
        <f t="shared" si="388"/>
        <v>330562_0.1574</v>
      </c>
      <c r="AB277" s="18" t="str">
        <f t="shared" si="419"/>
        <v>14050_h2_sta.xml</v>
      </c>
      <c r="AC277" s="18" t="str">
        <f t="shared" si="397"/>
        <v>14050.2057</v>
      </c>
      <c r="AD277" s="18" t="str">
        <f t="shared" si="390"/>
        <v>14050.2058</v>
      </c>
      <c r="AE277" s="20">
        <f t="shared" si="391"/>
        <v>2</v>
      </c>
      <c r="AF277" s="15">
        <v>1</v>
      </c>
      <c r="AG277" s="3">
        <v>0</v>
      </c>
      <c r="AH277" s="20" t="str">
        <f>VLOOKUP(Q277,Liste_plantes!$A$2:$C$7,3,FALSE)</f>
        <v>ItalianRyegrass_CoverCrop_plt.xml</v>
      </c>
      <c r="AI277" s="20" t="str">
        <f>CONCATENATE(J277,"-",L277,"-",VLOOKUP(Q277,Liste_plantes!$A$2:$B$7,2,FALSE),"_tec.xml")</f>
        <v>1-2-rgi_tec.xml</v>
      </c>
      <c r="AJ277" s="3" t="s">
        <v>16</v>
      </c>
      <c r="AK277" s="15" t="s">
        <v>16</v>
      </c>
      <c r="AL277" s="15" t="s">
        <v>16</v>
      </c>
      <c r="AM277" s="15" t="s">
        <v>16</v>
      </c>
    </row>
    <row r="278" spans="1:39" x14ac:dyDescent="0.3">
      <c r="A278" s="55" t="str">
        <f t="shared" ref="A278:N278" si="437">A277</f>
        <v>cnrm-cm5-aladin63</v>
      </c>
      <c r="B278" s="55" t="str">
        <f t="shared" si="437"/>
        <v>cca</v>
      </c>
      <c r="C278" s="55" t="str">
        <f t="shared" si="437"/>
        <v>8.5</v>
      </c>
      <c r="D278" s="55">
        <f t="shared" si="437"/>
        <v>1895</v>
      </c>
      <c r="E278" s="55">
        <f t="shared" si="437"/>
        <v>14050</v>
      </c>
      <c r="F278" s="55" t="str">
        <f t="shared" si="437"/>
        <v>781_1895</v>
      </c>
      <c r="G278" s="55">
        <f t="shared" si="437"/>
        <v>330562</v>
      </c>
      <c r="H278" s="55" t="str">
        <f t="shared" si="437"/>
        <v>0.1574</v>
      </c>
      <c r="I278" s="55" t="str">
        <f t="shared" si="437"/>
        <v>562_NGC25</v>
      </c>
      <c r="J278" s="55">
        <f t="shared" si="437"/>
        <v>1</v>
      </c>
      <c r="K278" s="55" t="str">
        <f t="shared" si="437"/>
        <v>BT_ci_MF</v>
      </c>
      <c r="L278" s="55">
        <f t="shared" si="437"/>
        <v>2</v>
      </c>
      <c r="M278" s="55" t="str">
        <f t="shared" si="437"/>
        <v>rgi</v>
      </c>
      <c r="N278" s="55" t="str">
        <f t="shared" si="437"/>
        <v>h2</v>
      </c>
      <c r="O278" s="55">
        <f t="shared" si="386"/>
        <v>2058</v>
      </c>
      <c r="P278" s="55">
        <f t="shared" si="422"/>
        <v>2058</v>
      </c>
      <c r="Q278" s="55" t="str">
        <f t="shared" si="403"/>
        <v>maïs fourrage</v>
      </c>
      <c r="R278" s="55" t="str">
        <f t="shared" si="393"/>
        <v>ok</v>
      </c>
      <c r="S278" s="50" t="str">
        <f t="shared" si="415"/>
        <v>781_1895-562_NGC25-1-2-rgi-h2</v>
      </c>
      <c r="T278" s="50" t="str">
        <f>CONCATENATE(F278,"-",I278,"-",J278,"-",L278,"-",M278,"-",N278,"-",P278,"-",VLOOKUP(Q278,Liste_plantes!$A$2:$B$7,2,FALSE))</f>
        <v>781_1895-562_NGC25-1-2-rgi-h2-2058-MF</v>
      </c>
      <c r="U278" s="86">
        <f t="shared" si="399"/>
        <v>57778</v>
      </c>
      <c r="V278" s="86" t="str">
        <f t="shared" si="423"/>
        <v>01/10/2058</v>
      </c>
      <c r="W278" s="53" t="str">
        <f t="shared" si="395"/>
        <v>OK</v>
      </c>
      <c r="X278" s="28">
        <f t="shared" si="412"/>
        <v>68</v>
      </c>
      <c r="Y278" s="28">
        <f t="shared" si="401"/>
        <v>274</v>
      </c>
      <c r="Z278" s="20" t="str">
        <f t="shared" si="396"/>
        <v>snu_ini.xml</v>
      </c>
      <c r="AA278" s="50" t="str">
        <f t="shared" si="388"/>
        <v>330562_0.1574</v>
      </c>
      <c r="AB278" s="18" t="str">
        <f t="shared" si="419"/>
        <v>14050_h2_sta.xml</v>
      </c>
      <c r="AC278" s="18" t="str">
        <f t="shared" si="397"/>
        <v>14050.2058</v>
      </c>
      <c r="AD278" s="18" t="str">
        <f t="shared" si="390"/>
        <v>14050.2058</v>
      </c>
      <c r="AE278" s="20">
        <f t="shared" si="391"/>
        <v>1</v>
      </c>
      <c r="AF278" s="15">
        <v>1</v>
      </c>
      <c r="AG278" s="3">
        <v>0</v>
      </c>
      <c r="AH278" s="20" t="str">
        <f>VLOOKUP(Q278,Liste_plantes!$A$2:$C$7,3,FALSE)</f>
        <v>corn_plt.xml</v>
      </c>
      <c r="AI278" s="20" t="str">
        <f>CONCATENATE(J278,"-",L278,"-",VLOOKUP(Q278,Liste_plantes!$A$2:$B$7,2,FALSE),"_tec.xml")</f>
        <v>1-2-MF_tec.xml</v>
      </c>
      <c r="AJ278" s="3" t="s">
        <v>16</v>
      </c>
      <c r="AK278" s="15" t="s">
        <v>16</v>
      </c>
      <c r="AL278" s="15" t="s">
        <v>16</v>
      </c>
      <c r="AM278" s="15" t="s">
        <v>16</v>
      </c>
    </row>
    <row r="279" spans="1:39" x14ac:dyDescent="0.3">
      <c r="A279" s="55" t="str">
        <f t="shared" ref="A279:N279" si="438">A278</f>
        <v>cnrm-cm5-aladin63</v>
      </c>
      <c r="B279" s="55" t="str">
        <f t="shared" si="438"/>
        <v>cca</v>
      </c>
      <c r="C279" s="55" t="str">
        <f t="shared" si="438"/>
        <v>8.5</v>
      </c>
      <c r="D279" s="55">
        <f t="shared" si="438"/>
        <v>1895</v>
      </c>
      <c r="E279" s="55">
        <f t="shared" si="438"/>
        <v>14050</v>
      </c>
      <c r="F279" s="55" t="str">
        <f t="shared" si="438"/>
        <v>781_1895</v>
      </c>
      <c r="G279" s="55">
        <f t="shared" si="438"/>
        <v>330562</v>
      </c>
      <c r="H279" s="55" t="str">
        <f t="shared" si="438"/>
        <v>0.1574</v>
      </c>
      <c r="I279" s="55" t="str">
        <f t="shared" si="438"/>
        <v>562_NGC25</v>
      </c>
      <c r="J279" s="55">
        <f t="shared" si="438"/>
        <v>1</v>
      </c>
      <c r="K279" s="55" t="str">
        <f t="shared" si="438"/>
        <v>BT_ci_MF</v>
      </c>
      <c r="L279" s="55">
        <f t="shared" si="438"/>
        <v>2</v>
      </c>
      <c r="M279" s="55" t="str">
        <f t="shared" si="438"/>
        <v>rgi</v>
      </c>
      <c r="N279" s="55" t="str">
        <f t="shared" si="438"/>
        <v>h2</v>
      </c>
      <c r="O279" s="55">
        <f t="shared" si="386"/>
        <v>2058</v>
      </c>
      <c r="P279" s="55">
        <f t="shared" si="422"/>
        <v>2059</v>
      </c>
      <c r="Q279" s="55" t="str">
        <f t="shared" si="403"/>
        <v>blé tendre</v>
      </c>
      <c r="R279" s="55" t="str">
        <f t="shared" si="393"/>
        <v>ok</v>
      </c>
      <c r="S279" s="50" t="str">
        <f t="shared" si="415"/>
        <v>781_1895-562_NGC25-1-2-rgi-h2</v>
      </c>
      <c r="T279" s="50" t="str">
        <f>CONCATENATE(F279,"-",I279,"-",J279,"-",L279,"-",M279,"-",N279,"-",P279,"-",VLOOKUP(Q279,Liste_plantes!$A$2:$B$7,2,FALSE))</f>
        <v>781_1895-562_NGC25-1-2-rgi-h2-2059-BT</v>
      </c>
      <c r="U279" s="86">
        <f>V278+1</f>
        <v>57985</v>
      </c>
      <c r="V279" s="86" t="str">
        <f t="shared" si="423"/>
        <v>15/08/2059</v>
      </c>
      <c r="W279" s="53" t="str">
        <f t="shared" si="395"/>
        <v>OK</v>
      </c>
      <c r="X279" s="28">
        <f t="shared" si="412"/>
        <v>275</v>
      </c>
      <c r="Y279" s="28">
        <f t="shared" si="401"/>
        <v>592</v>
      </c>
      <c r="Z279" s="20" t="str">
        <f t="shared" si="396"/>
        <v>snu_ini.xml</v>
      </c>
      <c r="AA279" s="50" t="str">
        <f t="shared" si="388"/>
        <v>330562_0.1574</v>
      </c>
      <c r="AB279" s="18" t="str">
        <f t="shared" si="419"/>
        <v>14050_h2_sta.xml</v>
      </c>
      <c r="AC279" s="18" t="str">
        <f t="shared" si="397"/>
        <v>14050.2058</v>
      </c>
      <c r="AD279" s="18" t="str">
        <f t="shared" si="390"/>
        <v>14050.2059</v>
      </c>
      <c r="AE279" s="20">
        <f t="shared" si="391"/>
        <v>2</v>
      </c>
      <c r="AF279" s="15">
        <v>1</v>
      </c>
      <c r="AG279" s="3">
        <v>0</v>
      </c>
      <c r="AH279" s="20" t="str">
        <f>VLOOKUP(Q279,Liste_plantes!$A$2:$C$7,3,FALSE)</f>
        <v>wheat_plt.xml</v>
      </c>
      <c r="AI279" s="20" t="str">
        <f>CONCATENATE(J279,"-",L279,"-",VLOOKUP(Q279,Liste_plantes!$A$2:$B$7,2,FALSE),"_tec.xml")</f>
        <v>1-2-BT_tec.xml</v>
      </c>
      <c r="AJ279" s="3" t="s">
        <v>16</v>
      </c>
      <c r="AK279" s="15" t="s">
        <v>16</v>
      </c>
      <c r="AL279" s="15" t="s">
        <v>16</v>
      </c>
      <c r="AM279" s="15" t="s">
        <v>16</v>
      </c>
    </row>
    <row r="280" spans="1:39" x14ac:dyDescent="0.3">
      <c r="A280" s="55" t="str">
        <f t="shared" ref="A280:N280" si="439">A279</f>
        <v>cnrm-cm5-aladin63</v>
      </c>
      <c r="B280" s="55" t="str">
        <f t="shared" si="439"/>
        <v>cca</v>
      </c>
      <c r="C280" s="55" t="str">
        <f t="shared" si="439"/>
        <v>8.5</v>
      </c>
      <c r="D280" s="55">
        <f t="shared" si="439"/>
        <v>1895</v>
      </c>
      <c r="E280" s="55">
        <f t="shared" si="439"/>
        <v>14050</v>
      </c>
      <c r="F280" s="55" t="str">
        <f t="shared" si="439"/>
        <v>781_1895</v>
      </c>
      <c r="G280" s="55">
        <f t="shared" si="439"/>
        <v>330562</v>
      </c>
      <c r="H280" s="55" t="str">
        <f t="shared" si="439"/>
        <v>0.1574</v>
      </c>
      <c r="I280" s="55" t="str">
        <f t="shared" si="439"/>
        <v>562_NGC25</v>
      </c>
      <c r="J280" s="55">
        <f t="shared" si="439"/>
        <v>1</v>
      </c>
      <c r="K280" s="55" t="str">
        <f t="shared" si="439"/>
        <v>BT_ci_MF</v>
      </c>
      <c r="L280" s="55">
        <f t="shared" si="439"/>
        <v>2</v>
      </c>
      <c r="M280" s="55" t="str">
        <f t="shared" si="439"/>
        <v>rgi</v>
      </c>
      <c r="N280" s="55" t="str">
        <f t="shared" si="439"/>
        <v>h2</v>
      </c>
      <c r="O280" s="55">
        <f t="shared" si="386"/>
        <v>2059</v>
      </c>
      <c r="P280" s="55">
        <f t="shared" si="422"/>
        <v>2060</v>
      </c>
      <c r="Q280" s="55" t="str">
        <f t="shared" si="403"/>
        <v>ray grass d'Italie</v>
      </c>
      <c r="R280" s="55" t="str">
        <f t="shared" si="393"/>
        <v>ok</v>
      </c>
      <c r="S280" s="50" t="str">
        <f t="shared" si="415"/>
        <v>781_1895-562_NGC25-1-2-rgi-h2</v>
      </c>
      <c r="T280" s="50" t="str">
        <f>CONCATENATE(F280,"-",I280,"-",J280,"-",L280,"-",M280,"-",N280,"-",P280,"-",VLOOKUP(Q280,Liste_plantes!$A$2:$B$7,2,FALSE))</f>
        <v>781_1895-562_NGC25-1-2-rgi-h2-2060-rgi</v>
      </c>
      <c r="U280" s="86">
        <f>V279+1</f>
        <v>58303</v>
      </c>
      <c r="V280" s="86" t="str">
        <f t="shared" si="423"/>
        <v>08/03/2060</v>
      </c>
      <c r="W280" s="53" t="str">
        <f t="shared" si="395"/>
        <v>OK</v>
      </c>
      <c r="X280" s="28">
        <f t="shared" si="412"/>
        <v>228</v>
      </c>
      <c r="Y280" s="28">
        <f t="shared" si="401"/>
        <v>433</v>
      </c>
      <c r="Z280" s="20" t="str">
        <f t="shared" si="396"/>
        <v>snu_ini.xml</v>
      </c>
      <c r="AA280" s="50" t="str">
        <f t="shared" si="388"/>
        <v>330562_0.1574</v>
      </c>
      <c r="AB280" s="18" t="str">
        <f t="shared" si="419"/>
        <v>14050_h2_sta.xml</v>
      </c>
      <c r="AC280" s="18" t="str">
        <f t="shared" si="397"/>
        <v>14050.2059</v>
      </c>
      <c r="AD280" s="18" t="str">
        <f t="shared" si="390"/>
        <v>14050.2060</v>
      </c>
      <c r="AE280" s="20">
        <f t="shared" si="391"/>
        <v>2</v>
      </c>
      <c r="AF280" s="15">
        <v>1</v>
      </c>
      <c r="AG280" s="3">
        <v>0</v>
      </c>
      <c r="AH280" s="20" t="str">
        <f>VLOOKUP(Q280,Liste_plantes!$A$2:$C$7,3,FALSE)</f>
        <v>ItalianRyegrass_CoverCrop_plt.xml</v>
      </c>
      <c r="AI280" s="20" t="str">
        <f>CONCATENATE(J280,"-",L280,"-",VLOOKUP(Q280,Liste_plantes!$A$2:$B$7,2,FALSE),"_tec.xml")</f>
        <v>1-2-rgi_tec.xml</v>
      </c>
      <c r="AJ280" s="3" t="s">
        <v>16</v>
      </c>
      <c r="AK280" s="15" t="s">
        <v>16</v>
      </c>
      <c r="AL280" s="15" t="s">
        <v>16</v>
      </c>
      <c r="AM280" s="15" t="s">
        <v>16</v>
      </c>
    </row>
    <row r="281" spans="1:39" x14ac:dyDescent="0.3">
      <c r="A281" s="55" t="str">
        <f t="shared" ref="A281:N281" si="440">A280</f>
        <v>cnrm-cm5-aladin63</v>
      </c>
      <c r="B281" s="55" t="str">
        <f t="shared" si="440"/>
        <v>cca</v>
      </c>
      <c r="C281" s="55" t="str">
        <f t="shared" si="440"/>
        <v>8.5</v>
      </c>
      <c r="D281" s="55">
        <f t="shared" si="440"/>
        <v>1895</v>
      </c>
      <c r="E281" s="55">
        <f t="shared" si="440"/>
        <v>14050</v>
      </c>
      <c r="F281" s="55" t="str">
        <f t="shared" si="440"/>
        <v>781_1895</v>
      </c>
      <c r="G281" s="55">
        <f t="shared" si="440"/>
        <v>330562</v>
      </c>
      <c r="H281" s="55" t="str">
        <f t="shared" si="440"/>
        <v>0.1574</v>
      </c>
      <c r="I281" s="55" t="str">
        <f t="shared" si="440"/>
        <v>562_NGC25</v>
      </c>
      <c r="J281" s="55">
        <f t="shared" si="440"/>
        <v>1</v>
      </c>
      <c r="K281" s="55" t="str">
        <f t="shared" si="440"/>
        <v>BT_ci_MF</v>
      </c>
      <c r="L281" s="55">
        <f t="shared" si="440"/>
        <v>2</v>
      </c>
      <c r="M281" s="55" t="str">
        <f t="shared" si="440"/>
        <v>rgi</v>
      </c>
      <c r="N281" s="55" t="str">
        <f t="shared" si="440"/>
        <v>h2</v>
      </c>
      <c r="O281" s="55">
        <f t="shared" si="386"/>
        <v>2060</v>
      </c>
      <c r="P281" s="55">
        <f t="shared" si="422"/>
        <v>2060</v>
      </c>
      <c r="Q281" s="55" t="str">
        <f t="shared" si="403"/>
        <v>maïs fourrage</v>
      </c>
      <c r="R281" s="55" t="str">
        <f t="shared" si="393"/>
        <v>ok</v>
      </c>
      <c r="S281" s="50" t="str">
        <f t="shared" si="415"/>
        <v>781_1895-562_NGC25-1-2-rgi-h2</v>
      </c>
      <c r="T281" s="50" t="str">
        <f>CONCATENATE(F281,"-",I281,"-",J281,"-",L281,"-",M281,"-",N281,"-",P281,"-",VLOOKUP(Q281,Liste_plantes!$A$2:$B$7,2,FALSE))</f>
        <v>781_1895-562_NGC25-1-2-rgi-h2-2060-MF</v>
      </c>
      <c r="U281" s="86">
        <f t="shared" ref="U281:U294" si="441">V280+1</f>
        <v>58509</v>
      </c>
      <c r="V281" s="86" t="str">
        <f t="shared" si="423"/>
        <v>01/10/2060</v>
      </c>
      <c r="W281" s="53" t="str">
        <f t="shared" si="395"/>
        <v>OK</v>
      </c>
      <c r="X281" s="28">
        <f t="shared" si="412"/>
        <v>69</v>
      </c>
      <c r="Y281" s="28">
        <f t="shared" si="401"/>
        <v>275</v>
      </c>
      <c r="Z281" s="20" t="str">
        <f t="shared" si="396"/>
        <v>snu_ini.xml</v>
      </c>
      <c r="AA281" s="50" t="str">
        <f t="shared" si="388"/>
        <v>330562_0.1574</v>
      </c>
      <c r="AB281" s="18" t="str">
        <f t="shared" si="419"/>
        <v>14050_h2_sta.xml</v>
      </c>
      <c r="AC281" s="18" t="str">
        <f t="shared" si="397"/>
        <v>14050.2060</v>
      </c>
      <c r="AD281" s="18" t="str">
        <f t="shared" si="390"/>
        <v>14050.2060</v>
      </c>
      <c r="AE281" s="20">
        <f t="shared" si="391"/>
        <v>1</v>
      </c>
      <c r="AF281" s="15">
        <v>1</v>
      </c>
      <c r="AG281" s="3">
        <v>0</v>
      </c>
      <c r="AH281" s="20" t="str">
        <f>VLOOKUP(Q281,Liste_plantes!$A$2:$C$7,3,FALSE)</f>
        <v>corn_plt.xml</v>
      </c>
      <c r="AI281" s="20" t="str">
        <f>CONCATENATE(J281,"-",L281,"-",VLOOKUP(Q281,Liste_plantes!$A$2:$B$7,2,FALSE),"_tec.xml")</f>
        <v>1-2-MF_tec.xml</v>
      </c>
      <c r="AJ281" s="3" t="s">
        <v>16</v>
      </c>
      <c r="AK281" s="15" t="s">
        <v>16</v>
      </c>
      <c r="AL281" s="15" t="s">
        <v>16</v>
      </c>
      <c r="AM281" s="15" t="s">
        <v>16</v>
      </c>
    </row>
    <row r="282" spans="1:39" x14ac:dyDescent="0.3">
      <c r="A282" s="55" t="str">
        <f t="shared" ref="A282:N282" si="442">A281</f>
        <v>cnrm-cm5-aladin63</v>
      </c>
      <c r="B282" s="55" t="str">
        <f t="shared" si="442"/>
        <v>cca</v>
      </c>
      <c r="C282" s="55" t="str">
        <f t="shared" si="442"/>
        <v>8.5</v>
      </c>
      <c r="D282" s="55">
        <f t="shared" si="442"/>
        <v>1895</v>
      </c>
      <c r="E282" s="55">
        <f t="shared" si="442"/>
        <v>14050</v>
      </c>
      <c r="F282" s="55" t="str">
        <f t="shared" si="442"/>
        <v>781_1895</v>
      </c>
      <c r="G282" s="55">
        <f t="shared" si="442"/>
        <v>330562</v>
      </c>
      <c r="H282" s="55" t="str">
        <f t="shared" si="442"/>
        <v>0.1574</v>
      </c>
      <c r="I282" s="55" t="str">
        <f t="shared" si="442"/>
        <v>562_NGC25</v>
      </c>
      <c r="J282" s="55">
        <f t="shared" si="442"/>
        <v>1</v>
      </c>
      <c r="K282" s="55" t="str">
        <f t="shared" si="442"/>
        <v>BT_ci_MF</v>
      </c>
      <c r="L282" s="55">
        <f t="shared" si="442"/>
        <v>2</v>
      </c>
      <c r="M282" s="55" t="str">
        <f t="shared" si="442"/>
        <v>rgi</v>
      </c>
      <c r="N282" s="55" t="str">
        <f t="shared" si="442"/>
        <v>h2</v>
      </c>
      <c r="O282" s="55">
        <f t="shared" si="386"/>
        <v>2060</v>
      </c>
      <c r="P282" s="55">
        <f t="shared" si="422"/>
        <v>2061</v>
      </c>
      <c r="Q282" s="55" t="str">
        <f t="shared" si="403"/>
        <v>blé tendre</v>
      </c>
      <c r="R282" s="55" t="str">
        <f t="shared" si="393"/>
        <v>ok</v>
      </c>
      <c r="S282" s="50" t="str">
        <f t="shared" si="415"/>
        <v>781_1895-562_NGC25-1-2-rgi-h2</v>
      </c>
      <c r="T282" s="50" t="str">
        <f>CONCATENATE(F282,"-",I282,"-",J282,"-",L282,"-",M282,"-",N282,"-",P282,"-",VLOOKUP(Q282,Liste_plantes!$A$2:$B$7,2,FALSE))</f>
        <v>781_1895-562_NGC25-1-2-rgi-h2-2061-BT</v>
      </c>
      <c r="U282" s="86">
        <f t="shared" si="441"/>
        <v>58716</v>
      </c>
      <c r="V282" s="86" t="str">
        <f t="shared" si="423"/>
        <v>15/08/2061</v>
      </c>
      <c r="W282" s="53" t="str">
        <f t="shared" si="395"/>
        <v>OK</v>
      </c>
      <c r="X282" s="28">
        <f>U282-DATE($O282,1,1)+1</f>
        <v>276</v>
      </c>
      <c r="Y282" s="28">
        <f t="shared" si="401"/>
        <v>593</v>
      </c>
      <c r="Z282" s="20" t="str">
        <f t="shared" si="396"/>
        <v>snu_ini.xml</v>
      </c>
      <c r="AA282" s="50" t="str">
        <f t="shared" si="388"/>
        <v>330562_0.1574</v>
      </c>
      <c r="AB282" s="18" t="str">
        <f t="shared" si="419"/>
        <v>14050_h2_sta.xml</v>
      </c>
      <c r="AC282" s="18" t="str">
        <f t="shared" si="397"/>
        <v>14050.2060</v>
      </c>
      <c r="AD282" s="18" t="str">
        <f t="shared" si="390"/>
        <v>14050.2061</v>
      </c>
      <c r="AE282" s="20">
        <f t="shared" si="391"/>
        <v>2</v>
      </c>
      <c r="AF282" s="15">
        <v>1</v>
      </c>
      <c r="AG282" s="3">
        <v>0</v>
      </c>
      <c r="AH282" s="20" t="str">
        <f>VLOOKUP(Q282,Liste_plantes!$A$2:$C$7,3,FALSE)</f>
        <v>wheat_plt.xml</v>
      </c>
      <c r="AI282" s="20" t="str">
        <f>CONCATENATE(J282,"-",L282,"-",VLOOKUP(Q282,Liste_plantes!$A$2:$B$7,2,FALSE),"_tec.xml")</f>
        <v>1-2-BT_tec.xml</v>
      </c>
      <c r="AJ282" s="3" t="s">
        <v>16</v>
      </c>
      <c r="AK282" s="15" t="s">
        <v>16</v>
      </c>
      <c r="AL282" s="15" t="s">
        <v>16</v>
      </c>
      <c r="AM282" s="15" t="s">
        <v>16</v>
      </c>
    </row>
    <row r="283" spans="1:39" x14ac:dyDescent="0.3">
      <c r="A283" s="55" t="str">
        <f t="shared" ref="A283:N283" si="443">A282</f>
        <v>cnrm-cm5-aladin63</v>
      </c>
      <c r="B283" s="55" t="str">
        <f t="shared" si="443"/>
        <v>cca</v>
      </c>
      <c r="C283" s="55" t="str">
        <f t="shared" si="443"/>
        <v>8.5</v>
      </c>
      <c r="D283" s="55">
        <f t="shared" si="443"/>
        <v>1895</v>
      </c>
      <c r="E283" s="55">
        <f t="shared" si="443"/>
        <v>14050</v>
      </c>
      <c r="F283" s="55" t="str">
        <f t="shared" si="443"/>
        <v>781_1895</v>
      </c>
      <c r="G283" s="55">
        <f t="shared" si="443"/>
        <v>330562</v>
      </c>
      <c r="H283" s="55" t="str">
        <f t="shared" si="443"/>
        <v>0.1574</v>
      </c>
      <c r="I283" s="55" t="str">
        <f t="shared" si="443"/>
        <v>562_NGC25</v>
      </c>
      <c r="J283" s="55">
        <f t="shared" si="443"/>
        <v>1</v>
      </c>
      <c r="K283" s="55" t="str">
        <f t="shared" si="443"/>
        <v>BT_ci_MF</v>
      </c>
      <c r="L283" s="55">
        <f t="shared" si="443"/>
        <v>2</v>
      </c>
      <c r="M283" s="55" t="str">
        <f t="shared" si="443"/>
        <v>rgi</v>
      </c>
      <c r="N283" s="55" t="str">
        <f t="shared" si="443"/>
        <v>h2</v>
      </c>
      <c r="O283" s="55">
        <f t="shared" si="386"/>
        <v>2061</v>
      </c>
      <c r="P283" s="55">
        <f t="shared" si="422"/>
        <v>2062</v>
      </c>
      <c r="Q283" s="55" t="str">
        <f t="shared" si="403"/>
        <v>ray grass d'Italie</v>
      </c>
      <c r="R283" s="55" t="str">
        <f t="shared" si="393"/>
        <v>ok</v>
      </c>
      <c r="S283" s="50" t="str">
        <f t="shared" si="415"/>
        <v>781_1895-562_NGC25-1-2-rgi-h2</v>
      </c>
      <c r="T283" s="50" t="str">
        <f>CONCATENATE(F283,"-",I283,"-",J283,"-",L283,"-",M283,"-",N283,"-",P283,"-",VLOOKUP(Q283,Liste_plantes!$A$2:$B$7,2,FALSE))</f>
        <v>781_1895-562_NGC25-1-2-rgi-h2-2062-rgi</v>
      </c>
      <c r="U283" s="86">
        <f t="shared" si="441"/>
        <v>59034</v>
      </c>
      <c r="V283" s="86" t="str">
        <f t="shared" si="423"/>
        <v>08/03/2062</v>
      </c>
      <c r="W283" s="53" t="str">
        <f t="shared" si="395"/>
        <v>OK</v>
      </c>
      <c r="X283" s="28">
        <f>U283-DATE($O283,1,1)+1</f>
        <v>228</v>
      </c>
      <c r="Y283" s="28">
        <f t="shared" si="401"/>
        <v>432</v>
      </c>
      <c r="Z283" s="20" t="str">
        <f t="shared" si="396"/>
        <v>snu_ini.xml</v>
      </c>
      <c r="AA283" s="50" t="str">
        <f t="shared" si="388"/>
        <v>330562_0.1574</v>
      </c>
      <c r="AB283" s="18" t="str">
        <f t="shared" si="419"/>
        <v>14050_h2_sta.xml</v>
      </c>
      <c r="AC283" s="18" t="str">
        <f t="shared" si="397"/>
        <v>14050.2061</v>
      </c>
      <c r="AD283" s="18" t="str">
        <f t="shared" si="390"/>
        <v>14050.2062</v>
      </c>
      <c r="AE283" s="20">
        <f t="shared" si="391"/>
        <v>2</v>
      </c>
      <c r="AF283" s="15">
        <v>1</v>
      </c>
      <c r="AG283" s="3">
        <v>0</v>
      </c>
      <c r="AH283" s="20" t="str">
        <f>VLOOKUP(Q283,Liste_plantes!$A$2:$C$7,3,FALSE)</f>
        <v>ItalianRyegrass_CoverCrop_plt.xml</v>
      </c>
      <c r="AI283" s="20" t="str">
        <f>CONCATENATE(J283,"-",L283,"-",VLOOKUP(Q283,Liste_plantes!$A$2:$B$7,2,FALSE),"_tec.xml")</f>
        <v>1-2-rgi_tec.xml</v>
      </c>
      <c r="AJ283" s="3" t="s">
        <v>16</v>
      </c>
      <c r="AK283" s="15" t="s">
        <v>16</v>
      </c>
      <c r="AL283" s="15" t="s">
        <v>16</v>
      </c>
      <c r="AM283" s="15" t="s">
        <v>16</v>
      </c>
    </row>
    <row r="284" spans="1:39" x14ac:dyDescent="0.3">
      <c r="A284" s="55" t="str">
        <f t="shared" ref="A284:N284" si="444">A283</f>
        <v>cnrm-cm5-aladin63</v>
      </c>
      <c r="B284" s="55" t="str">
        <f t="shared" si="444"/>
        <v>cca</v>
      </c>
      <c r="C284" s="55" t="str">
        <f t="shared" si="444"/>
        <v>8.5</v>
      </c>
      <c r="D284" s="55">
        <f t="shared" si="444"/>
        <v>1895</v>
      </c>
      <c r="E284" s="55">
        <f t="shared" si="444"/>
        <v>14050</v>
      </c>
      <c r="F284" s="55" t="str">
        <f t="shared" si="444"/>
        <v>781_1895</v>
      </c>
      <c r="G284" s="55">
        <f t="shared" si="444"/>
        <v>330562</v>
      </c>
      <c r="H284" s="55" t="str">
        <f t="shared" si="444"/>
        <v>0.1574</v>
      </c>
      <c r="I284" s="55" t="str">
        <f t="shared" si="444"/>
        <v>562_NGC25</v>
      </c>
      <c r="J284" s="55">
        <f t="shared" si="444"/>
        <v>1</v>
      </c>
      <c r="K284" s="55" t="str">
        <f t="shared" si="444"/>
        <v>BT_ci_MF</v>
      </c>
      <c r="L284" s="55">
        <f t="shared" si="444"/>
        <v>2</v>
      </c>
      <c r="M284" s="55" t="str">
        <f t="shared" si="444"/>
        <v>rgi</v>
      </c>
      <c r="N284" s="55" t="str">
        <f t="shared" si="444"/>
        <v>h2</v>
      </c>
      <c r="O284" s="55">
        <f t="shared" si="386"/>
        <v>2062</v>
      </c>
      <c r="P284" s="55">
        <f t="shared" si="422"/>
        <v>2062</v>
      </c>
      <c r="Q284" s="55" t="str">
        <f t="shared" si="403"/>
        <v>maïs fourrage</v>
      </c>
      <c r="R284" s="55" t="str">
        <f t="shared" si="393"/>
        <v>ok</v>
      </c>
      <c r="S284" s="50" t="str">
        <f t="shared" si="415"/>
        <v>781_1895-562_NGC25-1-2-rgi-h2</v>
      </c>
      <c r="T284" s="50" t="str">
        <f>CONCATENATE(F284,"-",I284,"-",J284,"-",L284,"-",M284,"-",N284,"-",P284,"-",VLOOKUP(Q284,Liste_plantes!$A$2:$B$7,2,FALSE))</f>
        <v>781_1895-562_NGC25-1-2-rgi-h2-2062-MF</v>
      </c>
      <c r="U284" s="86">
        <f t="shared" si="441"/>
        <v>59239</v>
      </c>
      <c r="V284" s="86" t="str">
        <f t="shared" si="423"/>
        <v>01/10/2062</v>
      </c>
      <c r="W284" s="53" t="str">
        <f t="shared" si="395"/>
        <v>OK</v>
      </c>
      <c r="X284" s="28">
        <f t="shared" ref="X284:X294" si="445">U284-DATE($O284,1,1)+1</f>
        <v>68</v>
      </c>
      <c r="Y284" s="28">
        <f t="shared" si="401"/>
        <v>274</v>
      </c>
      <c r="Z284" s="20" t="str">
        <f t="shared" si="396"/>
        <v>snu_ini.xml</v>
      </c>
      <c r="AA284" s="50" t="str">
        <f t="shared" si="388"/>
        <v>330562_0.1574</v>
      </c>
      <c r="AB284" s="18" t="str">
        <f t="shared" si="419"/>
        <v>14050_h2_sta.xml</v>
      </c>
      <c r="AC284" s="18" t="str">
        <f t="shared" si="397"/>
        <v>14050.2062</v>
      </c>
      <c r="AD284" s="18" t="str">
        <f t="shared" si="390"/>
        <v>14050.2062</v>
      </c>
      <c r="AE284" s="20">
        <f t="shared" si="391"/>
        <v>1</v>
      </c>
      <c r="AF284" s="15">
        <v>1</v>
      </c>
      <c r="AG284" s="3">
        <v>0</v>
      </c>
      <c r="AH284" s="20" t="str">
        <f>VLOOKUP(Q284,Liste_plantes!$A$2:$C$7,3,FALSE)</f>
        <v>corn_plt.xml</v>
      </c>
      <c r="AI284" s="20" t="str">
        <f>CONCATENATE(J284,"-",L284,"-",VLOOKUP(Q284,Liste_plantes!$A$2:$B$7,2,FALSE),"_tec.xml")</f>
        <v>1-2-MF_tec.xml</v>
      </c>
      <c r="AJ284" s="3" t="s">
        <v>16</v>
      </c>
      <c r="AK284" s="15" t="s">
        <v>16</v>
      </c>
      <c r="AL284" s="15" t="s">
        <v>16</v>
      </c>
      <c r="AM284" s="15" t="s">
        <v>16</v>
      </c>
    </row>
    <row r="285" spans="1:39" x14ac:dyDescent="0.3">
      <c r="A285" s="55" t="str">
        <f t="shared" ref="A285:N285" si="446">A284</f>
        <v>cnrm-cm5-aladin63</v>
      </c>
      <c r="B285" s="55" t="str">
        <f t="shared" si="446"/>
        <v>cca</v>
      </c>
      <c r="C285" s="55" t="str">
        <f t="shared" si="446"/>
        <v>8.5</v>
      </c>
      <c r="D285" s="55">
        <f t="shared" si="446"/>
        <v>1895</v>
      </c>
      <c r="E285" s="55">
        <f t="shared" si="446"/>
        <v>14050</v>
      </c>
      <c r="F285" s="55" t="str">
        <f t="shared" si="446"/>
        <v>781_1895</v>
      </c>
      <c r="G285" s="55">
        <f t="shared" si="446"/>
        <v>330562</v>
      </c>
      <c r="H285" s="55" t="str">
        <f t="shared" si="446"/>
        <v>0.1574</v>
      </c>
      <c r="I285" s="55" t="str">
        <f t="shared" si="446"/>
        <v>562_NGC25</v>
      </c>
      <c r="J285" s="55">
        <f t="shared" si="446"/>
        <v>1</v>
      </c>
      <c r="K285" s="55" t="str">
        <f t="shared" si="446"/>
        <v>BT_ci_MF</v>
      </c>
      <c r="L285" s="55">
        <f t="shared" si="446"/>
        <v>2</v>
      </c>
      <c r="M285" s="55" t="str">
        <f t="shared" si="446"/>
        <v>rgi</v>
      </c>
      <c r="N285" s="55" t="str">
        <f t="shared" si="446"/>
        <v>h2</v>
      </c>
      <c r="O285" s="55">
        <f t="shared" si="386"/>
        <v>2062</v>
      </c>
      <c r="P285" s="55">
        <f t="shared" si="422"/>
        <v>2063</v>
      </c>
      <c r="Q285" s="55" t="str">
        <f t="shared" si="403"/>
        <v>blé tendre</v>
      </c>
      <c r="R285" s="55" t="str">
        <f t="shared" si="393"/>
        <v>ok</v>
      </c>
      <c r="S285" s="50" t="str">
        <f t="shared" si="415"/>
        <v>781_1895-562_NGC25-1-2-rgi-h2</v>
      </c>
      <c r="T285" s="50" t="str">
        <f>CONCATENATE(F285,"-",I285,"-",J285,"-",L285,"-",M285,"-",N285,"-",P285,"-",VLOOKUP(Q285,Liste_plantes!$A$2:$B$7,2,FALSE))</f>
        <v>781_1895-562_NGC25-1-2-rgi-h2-2063-BT</v>
      </c>
      <c r="U285" s="86">
        <f t="shared" si="441"/>
        <v>59446</v>
      </c>
      <c r="V285" s="86" t="str">
        <f t="shared" si="423"/>
        <v>15/08/2063</v>
      </c>
      <c r="W285" s="53" t="str">
        <f t="shared" si="395"/>
        <v>OK</v>
      </c>
      <c r="X285" s="28">
        <f t="shared" si="445"/>
        <v>275</v>
      </c>
      <c r="Y285" s="28">
        <f t="shared" si="401"/>
        <v>592</v>
      </c>
      <c r="Z285" s="20" t="str">
        <f t="shared" si="396"/>
        <v>snu_ini.xml</v>
      </c>
      <c r="AA285" s="50" t="str">
        <f t="shared" si="388"/>
        <v>330562_0.1574</v>
      </c>
      <c r="AB285" s="18" t="str">
        <f t="shared" si="419"/>
        <v>14050_h2_sta.xml</v>
      </c>
      <c r="AC285" s="18" t="str">
        <f t="shared" si="397"/>
        <v>14050.2062</v>
      </c>
      <c r="AD285" s="18" t="str">
        <f t="shared" si="390"/>
        <v>14050.2063</v>
      </c>
      <c r="AE285" s="20">
        <f t="shared" si="391"/>
        <v>2</v>
      </c>
      <c r="AF285" s="15">
        <v>1</v>
      </c>
      <c r="AG285" s="3">
        <v>0</v>
      </c>
      <c r="AH285" s="20" t="str">
        <f>VLOOKUP(Q285,Liste_plantes!$A$2:$C$7,3,FALSE)</f>
        <v>wheat_plt.xml</v>
      </c>
      <c r="AI285" s="20" t="str">
        <f>CONCATENATE(J285,"-",L285,"-",VLOOKUP(Q285,Liste_plantes!$A$2:$B$7,2,FALSE),"_tec.xml")</f>
        <v>1-2-BT_tec.xml</v>
      </c>
      <c r="AJ285" s="3" t="s">
        <v>16</v>
      </c>
      <c r="AK285" s="15" t="s">
        <v>16</v>
      </c>
      <c r="AL285" s="15" t="s">
        <v>16</v>
      </c>
      <c r="AM285" s="15" t="s">
        <v>16</v>
      </c>
    </row>
    <row r="286" spans="1:39" x14ac:dyDescent="0.3">
      <c r="A286" s="55" t="str">
        <f t="shared" ref="A286:N286" si="447">A285</f>
        <v>cnrm-cm5-aladin63</v>
      </c>
      <c r="B286" s="55" t="str">
        <f t="shared" si="447"/>
        <v>cca</v>
      </c>
      <c r="C286" s="55" t="str">
        <f t="shared" si="447"/>
        <v>8.5</v>
      </c>
      <c r="D286" s="55">
        <f t="shared" si="447"/>
        <v>1895</v>
      </c>
      <c r="E286" s="55">
        <f t="shared" si="447"/>
        <v>14050</v>
      </c>
      <c r="F286" s="55" t="str">
        <f t="shared" si="447"/>
        <v>781_1895</v>
      </c>
      <c r="G286" s="55">
        <f t="shared" si="447"/>
        <v>330562</v>
      </c>
      <c r="H286" s="55" t="str">
        <f t="shared" si="447"/>
        <v>0.1574</v>
      </c>
      <c r="I286" s="55" t="str">
        <f t="shared" si="447"/>
        <v>562_NGC25</v>
      </c>
      <c r="J286" s="55">
        <f t="shared" si="447"/>
        <v>1</v>
      </c>
      <c r="K286" s="55" t="str">
        <f t="shared" si="447"/>
        <v>BT_ci_MF</v>
      </c>
      <c r="L286" s="55">
        <f t="shared" si="447"/>
        <v>2</v>
      </c>
      <c r="M286" s="55" t="str">
        <f t="shared" si="447"/>
        <v>rgi</v>
      </c>
      <c r="N286" s="55" t="str">
        <f t="shared" si="447"/>
        <v>h2</v>
      </c>
      <c r="O286" s="55">
        <f t="shared" si="386"/>
        <v>2063</v>
      </c>
      <c r="P286" s="55">
        <f t="shared" si="422"/>
        <v>2064</v>
      </c>
      <c r="Q286" s="55" t="str">
        <f t="shared" si="403"/>
        <v>ray grass d'Italie</v>
      </c>
      <c r="R286" s="55" t="str">
        <f t="shared" si="393"/>
        <v>ok</v>
      </c>
      <c r="S286" s="50" t="str">
        <f t="shared" si="415"/>
        <v>781_1895-562_NGC25-1-2-rgi-h2</v>
      </c>
      <c r="T286" s="50" t="str">
        <f>CONCATENATE(F286,"-",I286,"-",J286,"-",L286,"-",M286,"-",N286,"-",P286,"-",VLOOKUP(Q286,Liste_plantes!$A$2:$B$7,2,FALSE))</f>
        <v>781_1895-562_NGC25-1-2-rgi-h2-2064-rgi</v>
      </c>
      <c r="U286" s="86">
        <f t="shared" si="441"/>
        <v>59764</v>
      </c>
      <c r="V286" s="86" t="str">
        <f t="shared" si="423"/>
        <v>08/03/2064</v>
      </c>
      <c r="W286" s="53" t="str">
        <f t="shared" si="395"/>
        <v>OK</v>
      </c>
      <c r="X286" s="28">
        <f t="shared" si="445"/>
        <v>228</v>
      </c>
      <c r="Y286" s="28">
        <f t="shared" si="401"/>
        <v>433</v>
      </c>
      <c r="Z286" s="20" t="str">
        <f t="shared" si="396"/>
        <v>snu_ini.xml</v>
      </c>
      <c r="AA286" s="50" t="str">
        <f t="shared" si="388"/>
        <v>330562_0.1574</v>
      </c>
      <c r="AB286" s="18" t="str">
        <f t="shared" si="419"/>
        <v>14050_h2_sta.xml</v>
      </c>
      <c r="AC286" s="18" t="str">
        <f t="shared" si="397"/>
        <v>14050.2063</v>
      </c>
      <c r="AD286" s="18" t="str">
        <f t="shared" si="390"/>
        <v>14050.2064</v>
      </c>
      <c r="AE286" s="20">
        <f t="shared" si="391"/>
        <v>2</v>
      </c>
      <c r="AF286" s="15">
        <v>1</v>
      </c>
      <c r="AG286" s="3">
        <v>0</v>
      </c>
      <c r="AH286" s="20" t="str">
        <f>VLOOKUP(Q286,Liste_plantes!$A$2:$C$7,3,FALSE)</f>
        <v>ItalianRyegrass_CoverCrop_plt.xml</v>
      </c>
      <c r="AI286" s="20" t="str">
        <f>CONCATENATE(J286,"-",L286,"-",VLOOKUP(Q286,Liste_plantes!$A$2:$B$7,2,FALSE),"_tec.xml")</f>
        <v>1-2-rgi_tec.xml</v>
      </c>
      <c r="AJ286" s="3" t="s">
        <v>16</v>
      </c>
      <c r="AK286" s="15" t="s">
        <v>16</v>
      </c>
      <c r="AL286" s="15" t="s">
        <v>16</v>
      </c>
      <c r="AM286" s="15" t="s">
        <v>16</v>
      </c>
    </row>
    <row r="287" spans="1:39" x14ac:dyDescent="0.3">
      <c r="A287" s="55" t="str">
        <f t="shared" ref="A287:N287" si="448">A286</f>
        <v>cnrm-cm5-aladin63</v>
      </c>
      <c r="B287" s="55" t="str">
        <f t="shared" si="448"/>
        <v>cca</v>
      </c>
      <c r="C287" s="55" t="str">
        <f t="shared" si="448"/>
        <v>8.5</v>
      </c>
      <c r="D287" s="55">
        <f t="shared" si="448"/>
        <v>1895</v>
      </c>
      <c r="E287" s="55">
        <f t="shared" si="448"/>
        <v>14050</v>
      </c>
      <c r="F287" s="55" t="str">
        <f t="shared" si="448"/>
        <v>781_1895</v>
      </c>
      <c r="G287" s="55">
        <f t="shared" si="448"/>
        <v>330562</v>
      </c>
      <c r="H287" s="55" t="str">
        <f t="shared" si="448"/>
        <v>0.1574</v>
      </c>
      <c r="I287" s="55" t="str">
        <f t="shared" si="448"/>
        <v>562_NGC25</v>
      </c>
      <c r="J287" s="55">
        <f t="shared" si="448"/>
        <v>1</v>
      </c>
      <c r="K287" s="55" t="str">
        <f t="shared" si="448"/>
        <v>BT_ci_MF</v>
      </c>
      <c r="L287" s="55">
        <f t="shared" si="448"/>
        <v>2</v>
      </c>
      <c r="M287" s="55" t="str">
        <f t="shared" si="448"/>
        <v>rgi</v>
      </c>
      <c r="N287" s="55" t="str">
        <f t="shared" si="448"/>
        <v>h2</v>
      </c>
      <c r="O287" s="55">
        <f t="shared" si="386"/>
        <v>2064</v>
      </c>
      <c r="P287" s="55">
        <f t="shared" si="422"/>
        <v>2064</v>
      </c>
      <c r="Q287" s="55" t="str">
        <f t="shared" si="403"/>
        <v>maïs fourrage</v>
      </c>
      <c r="R287" s="55" t="str">
        <f t="shared" si="393"/>
        <v>ok</v>
      </c>
      <c r="S287" s="50" t="str">
        <f t="shared" si="415"/>
        <v>781_1895-562_NGC25-1-2-rgi-h2</v>
      </c>
      <c r="T287" s="50" t="str">
        <f>CONCATENATE(F287,"-",I287,"-",J287,"-",L287,"-",M287,"-",N287,"-",P287,"-",VLOOKUP(Q287,Liste_plantes!$A$2:$B$7,2,FALSE))</f>
        <v>781_1895-562_NGC25-1-2-rgi-h2-2064-MF</v>
      </c>
      <c r="U287" s="86">
        <f t="shared" si="441"/>
        <v>59970</v>
      </c>
      <c r="V287" s="86" t="str">
        <f t="shared" si="423"/>
        <v>01/10/2064</v>
      </c>
      <c r="W287" s="53" t="str">
        <f t="shared" si="395"/>
        <v>OK</v>
      </c>
      <c r="X287" s="28">
        <f t="shared" si="445"/>
        <v>69</v>
      </c>
      <c r="Y287" s="28">
        <f t="shared" si="401"/>
        <v>275</v>
      </c>
      <c r="Z287" s="20" t="str">
        <f t="shared" si="396"/>
        <v>snu_ini.xml</v>
      </c>
      <c r="AA287" s="50" t="str">
        <f t="shared" si="388"/>
        <v>330562_0.1574</v>
      </c>
      <c r="AB287" s="18" t="str">
        <f t="shared" si="419"/>
        <v>14050_h2_sta.xml</v>
      </c>
      <c r="AC287" s="18" t="str">
        <f t="shared" si="397"/>
        <v>14050.2064</v>
      </c>
      <c r="AD287" s="18" t="str">
        <f t="shared" si="390"/>
        <v>14050.2064</v>
      </c>
      <c r="AE287" s="20">
        <f t="shared" si="391"/>
        <v>1</v>
      </c>
      <c r="AF287" s="15">
        <v>1</v>
      </c>
      <c r="AG287" s="3">
        <v>0</v>
      </c>
      <c r="AH287" s="20" t="str">
        <f>VLOOKUP(Q287,Liste_plantes!$A$2:$C$7,3,FALSE)</f>
        <v>corn_plt.xml</v>
      </c>
      <c r="AI287" s="20" t="str">
        <f>CONCATENATE(J287,"-",L287,"-",VLOOKUP(Q287,Liste_plantes!$A$2:$B$7,2,FALSE),"_tec.xml")</f>
        <v>1-2-MF_tec.xml</v>
      </c>
      <c r="AJ287" s="3" t="s">
        <v>16</v>
      </c>
      <c r="AK287" s="15" t="s">
        <v>16</v>
      </c>
      <c r="AL287" s="15" t="s">
        <v>16</v>
      </c>
      <c r="AM287" s="15" t="s">
        <v>16</v>
      </c>
    </row>
    <row r="288" spans="1:39" x14ac:dyDescent="0.3">
      <c r="A288" s="55" t="str">
        <f t="shared" ref="A288:N288" si="449">A287</f>
        <v>cnrm-cm5-aladin63</v>
      </c>
      <c r="B288" s="55" t="str">
        <f t="shared" si="449"/>
        <v>cca</v>
      </c>
      <c r="C288" s="55" t="str">
        <f t="shared" si="449"/>
        <v>8.5</v>
      </c>
      <c r="D288" s="55">
        <f t="shared" si="449"/>
        <v>1895</v>
      </c>
      <c r="E288" s="55">
        <f t="shared" si="449"/>
        <v>14050</v>
      </c>
      <c r="F288" s="55" t="str">
        <f t="shared" si="449"/>
        <v>781_1895</v>
      </c>
      <c r="G288" s="55">
        <f t="shared" si="449"/>
        <v>330562</v>
      </c>
      <c r="H288" s="55" t="str">
        <f t="shared" si="449"/>
        <v>0.1574</v>
      </c>
      <c r="I288" s="55" t="str">
        <f t="shared" si="449"/>
        <v>562_NGC25</v>
      </c>
      <c r="J288" s="55">
        <f t="shared" si="449"/>
        <v>1</v>
      </c>
      <c r="K288" s="55" t="str">
        <f t="shared" si="449"/>
        <v>BT_ci_MF</v>
      </c>
      <c r="L288" s="55">
        <f t="shared" si="449"/>
        <v>2</v>
      </c>
      <c r="M288" s="55" t="str">
        <f t="shared" si="449"/>
        <v>rgi</v>
      </c>
      <c r="N288" s="55" t="str">
        <f t="shared" si="449"/>
        <v>h2</v>
      </c>
      <c r="O288" s="55">
        <f t="shared" si="386"/>
        <v>2064</v>
      </c>
      <c r="P288" s="55">
        <f t="shared" si="422"/>
        <v>2065</v>
      </c>
      <c r="Q288" s="55" t="str">
        <f t="shared" si="403"/>
        <v>blé tendre</v>
      </c>
      <c r="R288" s="55" t="str">
        <f t="shared" si="393"/>
        <v>ok</v>
      </c>
      <c r="S288" s="50" t="str">
        <f t="shared" si="415"/>
        <v>781_1895-562_NGC25-1-2-rgi-h2</v>
      </c>
      <c r="T288" s="50" t="str">
        <f>CONCATENATE(F288,"-",I288,"-",J288,"-",L288,"-",M288,"-",N288,"-",P288,"-",VLOOKUP(Q288,Liste_plantes!$A$2:$B$7,2,FALSE))</f>
        <v>781_1895-562_NGC25-1-2-rgi-h2-2065-BT</v>
      </c>
      <c r="U288" s="86">
        <f t="shared" si="441"/>
        <v>60177</v>
      </c>
      <c r="V288" s="86" t="str">
        <f t="shared" si="423"/>
        <v>15/08/2065</v>
      </c>
      <c r="W288" s="53" t="str">
        <f t="shared" si="395"/>
        <v>OK</v>
      </c>
      <c r="X288" s="28">
        <f t="shared" si="445"/>
        <v>276</v>
      </c>
      <c r="Y288" s="28">
        <f t="shared" si="401"/>
        <v>593</v>
      </c>
      <c r="Z288" s="20" t="str">
        <f t="shared" si="396"/>
        <v>snu_ini.xml</v>
      </c>
      <c r="AA288" s="50" t="str">
        <f t="shared" si="388"/>
        <v>330562_0.1574</v>
      </c>
      <c r="AB288" s="18" t="str">
        <f t="shared" si="419"/>
        <v>14050_h2_sta.xml</v>
      </c>
      <c r="AC288" s="18" t="str">
        <f t="shared" si="397"/>
        <v>14050.2064</v>
      </c>
      <c r="AD288" s="18" t="str">
        <f t="shared" si="390"/>
        <v>14050.2065</v>
      </c>
      <c r="AE288" s="20">
        <f t="shared" si="391"/>
        <v>2</v>
      </c>
      <c r="AF288" s="15">
        <v>1</v>
      </c>
      <c r="AG288" s="3">
        <v>0</v>
      </c>
      <c r="AH288" s="20" t="str">
        <f>VLOOKUP(Q288,Liste_plantes!$A$2:$C$7,3,FALSE)</f>
        <v>wheat_plt.xml</v>
      </c>
      <c r="AI288" s="20" t="str">
        <f>CONCATENATE(J288,"-",L288,"-",VLOOKUP(Q288,Liste_plantes!$A$2:$B$7,2,FALSE),"_tec.xml")</f>
        <v>1-2-BT_tec.xml</v>
      </c>
      <c r="AJ288" s="3" t="s">
        <v>16</v>
      </c>
      <c r="AK288" s="15" t="s">
        <v>16</v>
      </c>
      <c r="AL288" s="15" t="s">
        <v>16</v>
      </c>
      <c r="AM288" s="15" t="s">
        <v>16</v>
      </c>
    </row>
    <row r="289" spans="1:39" x14ac:dyDescent="0.3">
      <c r="A289" s="55" t="str">
        <f t="shared" ref="A289:N289" si="450">A288</f>
        <v>cnrm-cm5-aladin63</v>
      </c>
      <c r="B289" s="55" t="str">
        <f t="shared" si="450"/>
        <v>cca</v>
      </c>
      <c r="C289" s="55" t="str">
        <f t="shared" si="450"/>
        <v>8.5</v>
      </c>
      <c r="D289" s="55">
        <f t="shared" si="450"/>
        <v>1895</v>
      </c>
      <c r="E289" s="55">
        <f t="shared" si="450"/>
        <v>14050</v>
      </c>
      <c r="F289" s="55" t="str">
        <f t="shared" si="450"/>
        <v>781_1895</v>
      </c>
      <c r="G289" s="55">
        <f t="shared" si="450"/>
        <v>330562</v>
      </c>
      <c r="H289" s="55" t="str">
        <f t="shared" si="450"/>
        <v>0.1574</v>
      </c>
      <c r="I289" s="55" t="str">
        <f t="shared" si="450"/>
        <v>562_NGC25</v>
      </c>
      <c r="J289" s="55">
        <f t="shared" si="450"/>
        <v>1</v>
      </c>
      <c r="K289" s="55" t="str">
        <f t="shared" si="450"/>
        <v>BT_ci_MF</v>
      </c>
      <c r="L289" s="55">
        <f t="shared" si="450"/>
        <v>2</v>
      </c>
      <c r="M289" s="55" t="str">
        <f t="shared" si="450"/>
        <v>rgi</v>
      </c>
      <c r="N289" s="55" t="str">
        <f t="shared" si="450"/>
        <v>h2</v>
      </c>
      <c r="O289" s="55">
        <f t="shared" si="386"/>
        <v>2065</v>
      </c>
      <c r="P289" s="55">
        <f t="shared" si="422"/>
        <v>2066</v>
      </c>
      <c r="Q289" s="55" t="str">
        <f t="shared" si="403"/>
        <v>ray grass d'Italie</v>
      </c>
      <c r="R289" s="55" t="str">
        <f t="shared" si="393"/>
        <v>ok</v>
      </c>
      <c r="S289" s="50" t="str">
        <f t="shared" si="415"/>
        <v>781_1895-562_NGC25-1-2-rgi-h2</v>
      </c>
      <c r="T289" s="50" t="str">
        <f>CONCATENATE(F289,"-",I289,"-",J289,"-",L289,"-",M289,"-",N289,"-",P289,"-",VLOOKUP(Q289,Liste_plantes!$A$2:$B$7,2,FALSE))</f>
        <v>781_1895-562_NGC25-1-2-rgi-h2-2066-rgi</v>
      </c>
      <c r="U289" s="86">
        <f t="shared" si="441"/>
        <v>60495</v>
      </c>
      <c r="V289" s="86" t="str">
        <f t="shared" si="423"/>
        <v>08/03/2066</v>
      </c>
      <c r="W289" s="53" t="str">
        <f t="shared" si="395"/>
        <v>OK</v>
      </c>
      <c r="X289" s="28">
        <f t="shared" si="445"/>
        <v>228</v>
      </c>
      <c r="Y289" s="28">
        <f t="shared" si="401"/>
        <v>432</v>
      </c>
      <c r="Z289" s="20" t="str">
        <f t="shared" si="396"/>
        <v>snu_ini.xml</v>
      </c>
      <c r="AA289" s="50" t="str">
        <f t="shared" si="388"/>
        <v>330562_0.1574</v>
      </c>
      <c r="AB289" s="18" t="str">
        <f t="shared" si="419"/>
        <v>14050_h2_sta.xml</v>
      </c>
      <c r="AC289" s="18" t="str">
        <f t="shared" si="397"/>
        <v>14050.2065</v>
      </c>
      <c r="AD289" s="18" t="str">
        <f t="shared" si="390"/>
        <v>14050.2066</v>
      </c>
      <c r="AE289" s="20">
        <f t="shared" si="391"/>
        <v>2</v>
      </c>
      <c r="AF289" s="15">
        <v>1</v>
      </c>
      <c r="AG289" s="3">
        <v>0</v>
      </c>
      <c r="AH289" s="20" t="str">
        <f>VLOOKUP(Q289,Liste_plantes!$A$2:$C$7,3,FALSE)</f>
        <v>ItalianRyegrass_CoverCrop_plt.xml</v>
      </c>
      <c r="AI289" s="20" t="str">
        <f>CONCATENATE(J289,"-",L289,"-",VLOOKUP(Q289,Liste_plantes!$A$2:$B$7,2,FALSE),"_tec.xml")</f>
        <v>1-2-rgi_tec.xml</v>
      </c>
      <c r="AJ289" s="3" t="s">
        <v>16</v>
      </c>
      <c r="AK289" s="15" t="s">
        <v>16</v>
      </c>
      <c r="AL289" s="15" t="s">
        <v>16</v>
      </c>
      <c r="AM289" s="15" t="s">
        <v>16</v>
      </c>
    </row>
    <row r="290" spans="1:39" x14ac:dyDescent="0.3">
      <c r="A290" s="55" t="str">
        <f t="shared" ref="A290:N290" si="451">A289</f>
        <v>cnrm-cm5-aladin63</v>
      </c>
      <c r="B290" s="55" t="str">
        <f t="shared" si="451"/>
        <v>cca</v>
      </c>
      <c r="C290" s="55" t="str">
        <f t="shared" si="451"/>
        <v>8.5</v>
      </c>
      <c r="D290" s="55">
        <f t="shared" si="451"/>
        <v>1895</v>
      </c>
      <c r="E290" s="55">
        <f t="shared" si="451"/>
        <v>14050</v>
      </c>
      <c r="F290" s="55" t="str">
        <f t="shared" si="451"/>
        <v>781_1895</v>
      </c>
      <c r="G290" s="55">
        <f t="shared" si="451"/>
        <v>330562</v>
      </c>
      <c r="H290" s="55" t="str">
        <f t="shared" si="451"/>
        <v>0.1574</v>
      </c>
      <c r="I290" s="55" t="str">
        <f t="shared" si="451"/>
        <v>562_NGC25</v>
      </c>
      <c r="J290" s="55">
        <f t="shared" si="451"/>
        <v>1</v>
      </c>
      <c r="K290" s="55" t="str">
        <f t="shared" si="451"/>
        <v>BT_ci_MF</v>
      </c>
      <c r="L290" s="55">
        <f t="shared" si="451"/>
        <v>2</v>
      </c>
      <c r="M290" s="55" t="str">
        <f t="shared" si="451"/>
        <v>rgi</v>
      </c>
      <c r="N290" s="55" t="str">
        <f t="shared" si="451"/>
        <v>h2</v>
      </c>
      <c r="O290" s="55">
        <f t="shared" si="386"/>
        <v>2066</v>
      </c>
      <c r="P290" s="55">
        <f t="shared" si="422"/>
        <v>2066</v>
      </c>
      <c r="Q290" s="55" t="str">
        <f t="shared" si="403"/>
        <v>maïs fourrage</v>
      </c>
      <c r="R290" s="55" t="str">
        <f t="shared" si="393"/>
        <v>ok</v>
      </c>
      <c r="S290" s="50" t="str">
        <f t="shared" si="415"/>
        <v>781_1895-562_NGC25-1-2-rgi-h2</v>
      </c>
      <c r="T290" s="50" t="str">
        <f>CONCATENATE(F290,"-",I290,"-",J290,"-",L290,"-",M290,"-",N290,"-",P290,"-",VLOOKUP(Q290,Liste_plantes!$A$2:$B$7,2,FALSE))</f>
        <v>781_1895-562_NGC25-1-2-rgi-h2-2066-MF</v>
      </c>
      <c r="U290" s="86">
        <f t="shared" si="441"/>
        <v>60700</v>
      </c>
      <c r="V290" s="86" t="str">
        <f t="shared" si="423"/>
        <v>01/10/2066</v>
      </c>
      <c r="W290" s="53" t="str">
        <f t="shared" si="395"/>
        <v>OK</v>
      </c>
      <c r="X290" s="28">
        <f t="shared" si="445"/>
        <v>68</v>
      </c>
      <c r="Y290" s="28">
        <f t="shared" si="401"/>
        <v>274</v>
      </c>
      <c r="Z290" s="20" t="str">
        <f t="shared" si="396"/>
        <v>snu_ini.xml</v>
      </c>
      <c r="AA290" s="50" t="str">
        <f t="shared" si="388"/>
        <v>330562_0.1574</v>
      </c>
      <c r="AB290" s="18" t="str">
        <f t="shared" si="419"/>
        <v>14050_h2_sta.xml</v>
      </c>
      <c r="AC290" s="18" t="str">
        <f t="shared" si="397"/>
        <v>14050.2066</v>
      </c>
      <c r="AD290" s="18" t="str">
        <f t="shared" si="390"/>
        <v>14050.2066</v>
      </c>
      <c r="AE290" s="20">
        <f t="shared" si="391"/>
        <v>1</v>
      </c>
      <c r="AF290" s="15">
        <v>1</v>
      </c>
      <c r="AG290" s="3">
        <v>0</v>
      </c>
      <c r="AH290" s="20" t="str">
        <f>VLOOKUP(Q290,Liste_plantes!$A$2:$C$7,3,FALSE)</f>
        <v>corn_plt.xml</v>
      </c>
      <c r="AI290" s="20" t="str">
        <f>CONCATENATE(J290,"-",L290,"-",VLOOKUP(Q290,Liste_plantes!$A$2:$B$7,2,FALSE),"_tec.xml")</f>
        <v>1-2-MF_tec.xml</v>
      </c>
      <c r="AJ290" s="3" t="s">
        <v>16</v>
      </c>
      <c r="AK290" s="15" t="s">
        <v>16</v>
      </c>
      <c r="AL290" s="15" t="s">
        <v>16</v>
      </c>
      <c r="AM290" s="15" t="s">
        <v>16</v>
      </c>
    </row>
    <row r="291" spans="1:39" x14ac:dyDescent="0.3">
      <c r="A291" s="55" t="str">
        <f t="shared" ref="A291:N291" si="452">A290</f>
        <v>cnrm-cm5-aladin63</v>
      </c>
      <c r="B291" s="55" t="str">
        <f t="shared" si="452"/>
        <v>cca</v>
      </c>
      <c r="C291" s="55" t="str">
        <f t="shared" si="452"/>
        <v>8.5</v>
      </c>
      <c r="D291" s="55">
        <f t="shared" si="452"/>
        <v>1895</v>
      </c>
      <c r="E291" s="55">
        <f t="shared" si="452"/>
        <v>14050</v>
      </c>
      <c r="F291" s="55" t="str">
        <f t="shared" si="452"/>
        <v>781_1895</v>
      </c>
      <c r="G291" s="55">
        <f t="shared" si="452"/>
        <v>330562</v>
      </c>
      <c r="H291" s="55" t="str">
        <f t="shared" si="452"/>
        <v>0.1574</v>
      </c>
      <c r="I291" s="55" t="str">
        <f t="shared" si="452"/>
        <v>562_NGC25</v>
      </c>
      <c r="J291" s="55">
        <f t="shared" si="452"/>
        <v>1</v>
      </c>
      <c r="K291" s="55" t="str">
        <f t="shared" si="452"/>
        <v>BT_ci_MF</v>
      </c>
      <c r="L291" s="55">
        <f t="shared" si="452"/>
        <v>2</v>
      </c>
      <c r="M291" s="55" t="str">
        <f t="shared" si="452"/>
        <v>rgi</v>
      </c>
      <c r="N291" s="55" t="str">
        <f t="shared" si="452"/>
        <v>h2</v>
      </c>
      <c r="O291" s="55">
        <f t="shared" si="386"/>
        <v>2066</v>
      </c>
      <c r="P291" s="55">
        <f t="shared" si="422"/>
        <v>2067</v>
      </c>
      <c r="Q291" s="55" t="str">
        <f t="shared" si="403"/>
        <v>blé tendre</v>
      </c>
      <c r="R291" s="55" t="str">
        <f t="shared" si="393"/>
        <v>ok</v>
      </c>
      <c r="S291" s="50" t="str">
        <f t="shared" si="415"/>
        <v>781_1895-562_NGC25-1-2-rgi-h2</v>
      </c>
      <c r="T291" s="50" t="str">
        <f>CONCATENATE(F291,"-",I291,"-",J291,"-",L291,"-",M291,"-",N291,"-",P291,"-",VLOOKUP(Q291,Liste_plantes!$A$2:$B$7,2,FALSE))</f>
        <v>781_1895-562_NGC25-1-2-rgi-h2-2067-BT</v>
      </c>
      <c r="U291" s="86">
        <f t="shared" si="441"/>
        <v>60907</v>
      </c>
      <c r="V291" s="86" t="str">
        <f t="shared" si="423"/>
        <v>15/08/2067</v>
      </c>
      <c r="W291" s="53" t="str">
        <f t="shared" si="395"/>
        <v>OK</v>
      </c>
      <c r="X291" s="28">
        <f t="shared" si="445"/>
        <v>275</v>
      </c>
      <c r="Y291" s="28">
        <f t="shared" si="401"/>
        <v>592</v>
      </c>
      <c r="Z291" s="20" t="str">
        <f t="shared" si="396"/>
        <v>snu_ini.xml</v>
      </c>
      <c r="AA291" s="50" t="str">
        <f t="shared" si="388"/>
        <v>330562_0.1574</v>
      </c>
      <c r="AB291" s="18" t="str">
        <f t="shared" si="419"/>
        <v>14050_h2_sta.xml</v>
      </c>
      <c r="AC291" s="18" t="str">
        <f t="shared" si="397"/>
        <v>14050.2066</v>
      </c>
      <c r="AD291" s="18" t="str">
        <f t="shared" si="390"/>
        <v>14050.2067</v>
      </c>
      <c r="AE291" s="20">
        <f t="shared" si="391"/>
        <v>2</v>
      </c>
      <c r="AF291" s="15">
        <v>1</v>
      </c>
      <c r="AG291" s="3">
        <v>0</v>
      </c>
      <c r="AH291" s="20" t="str">
        <f>VLOOKUP(Q291,Liste_plantes!$A$2:$C$7,3,FALSE)</f>
        <v>wheat_plt.xml</v>
      </c>
      <c r="AI291" s="20" t="str">
        <f>CONCATENATE(J291,"-",L291,"-",VLOOKUP(Q291,Liste_plantes!$A$2:$B$7,2,FALSE),"_tec.xml")</f>
        <v>1-2-BT_tec.xml</v>
      </c>
      <c r="AJ291" s="3" t="s">
        <v>16</v>
      </c>
      <c r="AK291" s="15" t="s">
        <v>16</v>
      </c>
      <c r="AL291" s="15" t="s">
        <v>16</v>
      </c>
      <c r="AM291" s="15" t="s">
        <v>16</v>
      </c>
    </row>
    <row r="292" spans="1:39" x14ac:dyDescent="0.3">
      <c r="A292" s="55" t="str">
        <f t="shared" ref="A292:N292" si="453">A291</f>
        <v>cnrm-cm5-aladin63</v>
      </c>
      <c r="B292" s="55" t="str">
        <f t="shared" si="453"/>
        <v>cca</v>
      </c>
      <c r="C292" s="55" t="str">
        <f t="shared" si="453"/>
        <v>8.5</v>
      </c>
      <c r="D292" s="55">
        <f t="shared" si="453"/>
        <v>1895</v>
      </c>
      <c r="E292" s="55">
        <f t="shared" si="453"/>
        <v>14050</v>
      </c>
      <c r="F292" s="55" t="str">
        <f t="shared" si="453"/>
        <v>781_1895</v>
      </c>
      <c r="G292" s="55">
        <f t="shared" si="453"/>
        <v>330562</v>
      </c>
      <c r="H292" s="55" t="str">
        <f t="shared" si="453"/>
        <v>0.1574</v>
      </c>
      <c r="I292" s="55" t="str">
        <f t="shared" si="453"/>
        <v>562_NGC25</v>
      </c>
      <c r="J292" s="55">
        <f t="shared" si="453"/>
        <v>1</v>
      </c>
      <c r="K292" s="55" t="str">
        <f t="shared" si="453"/>
        <v>BT_ci_MF</v>
      </c>
      <c r="L292" s="55">
        <f t="shared" si="453"/>
        <v>2</v>
      </c>
      <c r="M292" s="55" t="str">
        <f t="shared" si="453"/>
        <v>rgi</v>
      </c>
      <c r="N292" s="55" t="str">
        <f t="shared" si="453"/>
        <v>h2</v>
      </c>
      <c r="O292" s="55">
        <f t="shared" si="386"/>
        <v>2067</v>
      </c>
      <c r="P292" s="55">
        <f t="shared" si="422"/>
        <v>2068</v>
      </c>
      <c r="Q292" s="55" t="str">
        <f t="shared" si="403"/>
        <v>ray grass d'Italie</v>
      </c>
      <c r="R292" s="55" t="str">
        <f t="shared" si="393"/>
        <v>ok</v>
      </c>
      <c r="S292" s="50" t="str">
        <f t="shared" si="415"/>
        <v>781_1895-562_NGC25-1-2-rgi-h2</v>
      </c>
      <c r="T292" s="50" t="str">
        <f>CONCATENATE(F292,"-",I292,"-",J292,"-",L292,"-",M292,"-",N292,"-",P292,"-",VLOOKUP(Q292,Liste_plantes!$A$2:$B$7,2,FALSE))</f>
        <v>781_1895-562_NGC25-1-2-rgi-h2-2068-rgi</v>
      </c>
      <c r="U292" s="86">
        <f t="shared" si="441"/>
        <v>61225</v>
      </c>
      <c r="V292" s="86" t="str">
        <f t="shared" si="423"/>
        <v>08/03/2068</v>
      </c>
      <c r="W292" s="53" t="str">
        <f t="shared" si="395"/>
        <v>OK</v>
      </c>
      <c r="X292" s="28">
        <f t="shared" si="445"/>
        <v>228</v>
      </c>
      <c r="Y292" s="28">
        <f t="shared" si="401"/>
        <v>433</v>
      </c>
      <c r="Z292" s="20" t="str">
        <f t="shared" si="396"/>
        <v>snu_ini.xml</v>
      </c>
      <c r="AA292" s="50" t="str">
        <f t="shared" si="388"/>
        <v>330562_0.1574</v>
      </c>
      <c r="AB292" s="18" t="str">
        <f t="shared" si="419"/>
        <v>14050_h2_sta.xml</v>
      </c>
      <c r="AC292" s="18" t="str">
        <f t="shared" si="397"/>
        <v>14050.2067</v>
      </c>
      <c r="AD292" s="18" t="str">
        <f t="shared" si="390"/>
        <v>14050.2068</v>
      </c>
      <c r="AE292" s="20">
        <f t="shared" si="391"/>
        <v>2</v>
      </c>
      <c r="AF292" s="15">
        <v>1</v>
      </c>
      <c r="AG292" s="3">
        <v>0</v>
      </c>
      <c r="AH292" s="20" t="str">
        <f>VLOOKUP(Q292,Liste_plantes!$A$2:$C$7,3,FALSE)</f>
        <v>ItalianRyegrass_CoverCrop_plt.xml</v>
      </c>
      <c r="AI292" s="20" t="str">
        <f>CONCATENATE(J292,"-",L292,"-",VLOOKUP(Q292,Liste_plantes!$A$2:$B$7,2,FALSE),"_tec.xml")</f>
        <v>1-2-rgi_tec.xml</v>
      </c>
      <c r="AJ292" s="3" t="s">
        <v>16</v>
      </c>
      <c r="AK292" s="15" t="s">
        <v>16</v>
      </c>
      <c r="AL292" s="15" t="s">
        <v>16</v>
      </c>
      <c r="AM292" s="15" t="s">
        <v>16</v>
      </c>
    </row>
    <row r="293" spans="1:39" x14ac:dyDescent="0.3">
      <c r="A293" s="55" t="str">
        <f t="shared" ref="A293:N293" si="454">A292</f>
        <v>cnrm-cm5-aladin63</v>
      </c>
      <c r="B293" s="55" t="str">
        <f t="shared" si="454"/>
        <v>cca</v>
      </c>
      <c r="C293" s="55" t="str">
        <f t="shared" si="454"/>
        <v>8.5</v>
      </c>
      <c r="D293" s="55">
        <f t="shared" si="454"/>
        <v>1895</v>
      </c>
      <c r="E293" s="55">
        <f t="shared" si="454"/>
        <v>14050</v>
      </c>
      <c r="F293" s="55" t="str">
        <f t="shared" si="454"/>
        <v>781_1895</v>
      </c>
      <c r="G293" s="55">
        <f t="shared" si="454"/>
        <v>330562</v>
      </c>
      <c r="H293" s="55" t="str">
        <f t="shared" si="454"/>
        <v>0.1574</v>
      </c>
      <c r="I293" s="55" t="str">
        <f t="shared" si="454"/>
        <v>562_NGC25</v>
      </c>
      <c r="J293" s="55">
        <f t="shared" si="454"/>
        <v>1</v>
      </c>
      <c r="K293" s="55" t="str">
        <f t="shared" si="454"/>
        <v>BT_ci_MF</v>
      </c>
      <c r="L293" s="55">
        <f t="shared" si="454"/>
        <v>2</v>
      </c>
      <c r="M293" s="55" t="str">
        <f t="shared" si="454"/>
        <v>rgi</v>
      </c>
      <c r="N293" s="55" t="str">
        <f t="shared" si="454"/>
        <v>h2</v>
      </c>
      <c r="O293" s="55">
        <f t="shared" si="386"/>
        <v>2068</v>
      </c>
      <c r="P293" s="55">
        <f t="shared" si="422"/>
        <v>2068</v>
      </c>
      <c r="Q293" s="55" t="str">
        <f t="shared" si="403"/>
        <v>maïs fourrage</v>
      </c>
      <c r="R293" s="55" t="str">
        <f t="shared" si="393"/>
        <v>ok</v>
      </c>
      <c r="S293" s="50" t="str">
        <f t="shared" si="415"/>
        <v>781_1895-562_NGC25-1-2-rgi-h2</v>
      </c>
      <c r="T293" s="50" t="str">
        <f>CONCATENATE(F293,"-",I293,"-",J293,"-",L293,"-",M293,"-",N293,"-",P293,"-",VLOOKUP(Q293,Liste_plantes!$A$2:$B$7,2,FALSE))</f>
        <v>781_1895-562_NGC25-1-2-rgi-h2-2068-MF</v>
      </c>
      <c r="U293" s="86">
        <f t="shared" si="441"/>
        <v>61431</v>
      </c>
      <c r="V293" s="86" t="str">
        <f t="shared" si="423"/>
        <v>01/10/2068</v>
      </c>
      <c r="W293" s="53" t="str">
        <f t="shared" si="395"/>
        <v>OK</v>
      </c>
      <c r="X293" s="28">
        <f t="shared" si="445"/>
        <v>69</v>
      </c>
      <c r="Y293" s="28">
        <f t="shared" si="401"/>
        <v>275</v>
      </c>
      <c r="Z293" s="20" t="str">
        <f t="shared" si="396"/>
        <v>snu_ini.xml</v>
      </c>
      <c r="AA293" s="50" t="str">
        <f t="shared" si="388"/>
        <v>330562_0.1574</v>
      </c>
      <c r="AB293" s="18" t="str">
        <f t="shared" si="419"/>
        <v>14050_h2_sta.xml</v>
      </c>
      <c r="AC293" s="18" t="str">
        <f t="shared" si="397"/>
        <v>14050.2068</v>
      </c>
      <c r="AD293" s="18" t="str">
        <f t="shared" si="390"/>
        <v>14050.2068</v>
      </c>
      <c r="AE293" s="20">
        <f t="shared" si="391"/>
        <v>1</v>
      </c>
      <c r="AF293" s="15">
        <v>1</v>
      </c>
      <c r="AG293" s="3">
        <v>0</v>
      </c>
      <c r="AH293" s="20" t="str">
        <f>VLOOKUP(Q293,Liste_plantes!$A$2:$C$7,3,FALSE)</f>
        <v>corn_plt.xml</v>
      </c>
      <c r="AI293" s="20" t="str">
        <f>CONCATENATE(J293,"-",L293,"-",VLOOKUP(Q293,Liste_plantes!$A$2:$B$7,2,FALSE),"_tec.xml")</f>
        <v>1-2-MF_tec.xml</v>
      </c>
      <c r="AJ293" s="3" t="s">
        <v>16</v>
      </c>
      <c r="AK293" s="15" t="s">
        <v>16</v>
      </c>
      <c r="AL293" s="15" t="s">
        <v>16</v>
      </c>
      <c r="AM293" s="15" t="s">
        <v>16</v>
      </c>
    </row>
    <row r="294" spans="1:39" x14ac:dyDescent="0.3">
      <c r="A294" s="55" t="str">
        <f t="shared" ref="A294:N295" si="455">A293</f>
        <v>cnrm-cm5-aladin63</v>
      </c>
      <c r="B294" s="55" t="str">
        <f t="shared" si="455"/>
        <v>cca</v>
      </c>
      <c r="C294" s="55" t="str">
        <f t="shared" si="455"/>
        <v>8.5</v>
      </c>
      <c r="D294" s="55">
        <f t="shared" si="455"/>
        <v>1895</v>
      </c>
      <c r="E294" s="55">
        <f t="shared" si="455"/>
        <v>14050</v>
      </c>
      <c r="F294" s="55" t="str">
        <f t="shared" si="455"/>
        <v>781_1895</v>
      </c>
      <c r="G294" s="55">
        <f t="shared" si="455"/>
        <v>330562</v>
      </c>
      <c r="H294" s="55" t="str">
        <f t="shared" si="455"/>
        <v>0.1574</v>
      </c>
      <c r="I294" s="55" t="str">
        <f t="shared" si="455"/>
        <v>562_NGC25</v>
      </c>
      <c r="J294" s="55">
        <f t="shared" si="455"/>
        <v>1</v>
      </c>
      <c r="K294" s="55" t="str">
        <f t="shared" si="455"/>
        <v>BT_ci_MF</v>
      </c>
      <c r="L294" s="55">
        <f t="shared" si="455"/>
        <v>2</v>
      </c>
      <c r="M294" s="55" t="str">
        <f t="shared" si="455"/>
        <v>rgi</v>
      </c>
      <c r="N294" s="55" t="str">
        <f t="shared" si="455"/>
        <v>h2</v>
      </c>
      <c r="O294" s="55">
        <f t="shared" si="386"/>
        <v>2068</v>
      </c>
      <c r="P294" s="55">
        <f t="shared" si="422"/>
        <v>2069</v>
      </c>
      <c r="Q294" s="55" t="str">
        <f t="shared" si="403"/>
        <v>blé tendre</v>
      </c>
      <c r="R294" s="55" t="str">
        <f t="shared" si="393"/>
        <v>ok</v>
      </c>
      <c r="S294" s="50" t="str">
        <f t="shared" si="415"/>
        <v>781_1895-562_NGC25-1-2-rgi-h2</v>
      </c>
      <c r="T294" s="50" t="str">
        <f>CONCATENATE(F294,"-",I294,"-",J294,"-",L294,"-",M294,"-",N294,"-",P294,"-",VLOOKUP(Q294,Liste_plantes!$A$2:$B$7,2,FALSE))</f>
        <v>781_1895-562_NGC25-1-2-rgi-h2-2069-BT</v>
      </c>
      <c r="U294" s="86">
        <f t="shared" si="441"/>
        <v>61638</v>
      </c>
      <c r="V294" s="86" t="str">
        <f t="shared" si="423"/>
        <v>15/08/2069</v>
      </c>
      <c r="W294" s="53" t="str">
        <f t="shared" si="395"/>
        <v>OK</v>
      </c>
      <c r="X294" s="28">
        <f t="shared" si="445"/>
        <v>276</v>
      </c>
      <c r="Y294" s="28">
        <f t="shared" si="401"/>
        <v>593</v>
      </c>
      <c r="Z294" s="20" t="str">
        <f t="shared" si="396"/>
        <v>snu_ini.xml</v>
      </c>
      <c r="AA294" s="50" t="str">
        <f t="shared" si="388"/>
        <v>330562_0.1574</v>
      </c>
      <c r="AB294" s="18" t="str">
        <f t="shared" si="419"/>
        <v>14050_h2_sta.xml</v>
      </c>
      <c r="AC294" s="18" t="str">
        <f t="shared" si="397"/>
        <v>14050.2068</v>
      </c>
      <c r="AD294" s="18" t="str">
        <f t="shared" si="390"/>
        <v>14050.2069</v>
      </c>
      <c r="AE294" s="20">
        <f t="shared" si="391"/>
        <v>2</v>
      </c>
      <c r="AF294" s="15">
        <v>1</v>
      </c>
      <c r="AG294" s="3">
        <v>0</v>
      </c>
      <c r="AH294" s="20" t="str">
        <f>VLOOKUP(Q294,Liste_plantes!$A$2:$C$7,3,FALSE)</f>
        <v>wheat_plt.xml</v>
      </c>
      <c r="AI294" s="20" t="str">
        <f>CONCATENATE(J294,"-",L294,"-",VLOOKUP(Q294,Liste_plantes!$A$2:$B$7,2,FALSE),"_tec.xml")</f>
        <v>1-2-BT_tec.xml</v>
      </c>
      <c r="AJ294" s="3" t="s">
        <v>16</v>
      </c>
      <c r="AK294" s="15" t="s">
        <v>16</v>
      </c>
      <c r="AL294" s="15" t="s">
        <v>16</v>
      </c>
      <c r="AM294" s="15" t="s">
        <v>16</v>
      </c>
    </row>
    <row r="295" spans="1:39" s="83" customFormat="1" x14ac:dyDescent="0.3">
      <c r="A295" s="77" t="str">
        <f t="shared" si="455"/>
        <v>cnrm-cm5-aladin63</v>
      </c>
      <c r="B295" s="77" t="str">
        <f t="shared" si="455"/>
        <v>cca</v>
      </c>
      <c r="C295" s="77" t="str">
        <f t="shared" si="455"/>
        <v>8.5</v>
      </c>
      <c r="D295" s="77">
        <f t="shared" si="455"/>
        <v>1895</v>
      </c>
      <c r="E295" s="77">
        <f t="shared" si="455"/>
        <v>14050</v>
      </c>
      <c r="F295" s="77" t="str">
        <f t="shared" si="455"/>
        <v>781_1895</v>
      </c>
      <c r="G295" s="77">
        <f t="shared" si="455"/>
        <v>330562</v>
      </c>
      <c r="H295" s="77" t="str">
        <f t="shared" si="455"/>
        <v>0.1574</v>
      </c>
      <c r="I295" s="55" t="str">
        <f t="shared" si="455"/>
        <v>562_NGC25</v>
      </c>
      <c r="J295" s="77">
        <f t="shared" si="455"/>
        <v>1</v>
      </c>
      <c r="K295" s="77" t="str">
        <f t="shared" si="455"/>
        <v>BT_ci_MF</v>
      </c>
      <c r="L295" s="77">
        <f t="shared" si="455"/>
        <v>2</v>
      </c>
      <c r="M295" s="77" t="str">
        <f t="shared" si="455"/>
        <v>rgi</v>
      </c>
      <c r="N295" s="77" t="str">
        <f t="shared" si="455"/>
        <v>h2</v>
      </c>
      <c r="O295" s="77">
        <f t="shared" ref="O295" si="456">IF(Q294="maïs fourrage",O294,O294+1)</f>
        <v>2069</v>
      </c>
      <c r="P295" s="85">
        <f t="shared" ref="P295" si="457">IF(Q295="maïs fourrage",O295,O295+1)</f>
        <v>2070</v>
      </c>
      <c r="Q295" s="77" t="str">
        <f t="shared" si="403"/>
        <v>ray grass d'Italie</v>
      </c>
      <c r="R295" s="77" t="str">
        <f t="shared" ref="R295" si="458">IF(OR(AND(Q295="ray grass d'Italie",Q294="blé tendre"),AND(Q295="maïs fourrage",Q294="ray grass d'Italie"),AND(Q295="blé tendre",Q294="maïs fourrage")),"ok","pb")</f>
        <v>ok</v>
      </c>
      <c r="S295" s="113" t="str">
        <f t="shared" si="415"/>
        <v>781_1895-562_NGC25-1-2-rgi-h2</v>
      </c>
      <c r="T295" s="113" t="str">
        <f>CONCATENATE(F295,"-",I295,"-",J295,"-",L295,"-",M295,"-",N295,"-",P295,"-",VLOOKUP(Q295,Liste_plantes!$A$2:$B$7,2,FALSE))</f>
        <v>781_1895-562_NGC25-1-2-rgi-h2-2070-rgi</v>
      </c>
      <c r="U295" s="87">
        <f t="shared" ref="U295" si="459">V294+1</f>
        <v>61956</v>
      </c>
      <c r="V295" s="87" t="str">
        <f t="shared" ref="V295" si="460">IF(Q295="blé tendre",CONCATENATE("15/08/",P295),IF(Q295="ray grass d'Italie",CONCATENATE("08/03/",P295),IF(Q295="maïs fourrage",CONCATENATE("01/10/",P295),"pb")))</f>
        <v>08/03/2070</v>
      </c>
      <c r="W295" s="79" t="str">
        <f t="shared" ref="W295" si="461">IF(OR(YEAR(U295)=1978,(U295-V294)=1),"OK","!!!")</f>
        <v>OK</v>
      </c>
      <c r="X295" s="80">
        <f t="shared" ref="X295" si="462">U295-DATE($O295,1,1)+1</f>
        <v>228</v>
      </c>
      <c r="Y295" s="80">
        <f t="shared" ref="Y295" si="463">V295-DATE($O295,1,1)+1</f>
        <v>432</v>
      </c>
      <c r="Z295" s="81" t="str">
        <f t="shared" ref="Z295" si="464">IF(AND(Q294="prairie",Q295="prairie"),"prairie_ini.xml","snu_ini.xml")</f>
        <v>snu_ini.xml</v>
      </c>
      <c r="AA295" s="78" t="str">
        <f t="shared" ref="AA295" si="465">CONCATENATE(G295,"_",H295)</f>
        <v>330562_0.1574</v>
      </c>
      <c r="AB295" s="82" t="str">
        <f t="shared" ref="AB295" si="466">CONCATENATE($E295,"_",N295,"_sta.xml")</f>
        <v>14050_h2_sta.xml</v>
      </c>
      <c r="AC295" s="82" t="str">
        <f t="shared" ref="AC295" si="467">CONCATENATE($E295,".",YEAR(U295))</f>
        <v>14050.2069</v>
      </c>
      <c r="AD295" s="82" t="str">
        <f t="shared" ref="AD295" si="468">CONCATENATE($E295,".",YEAR(V295))</f>
        <v>14050.2070</v>
      </c>
      <c r="AE295" s="81">
        <f t="shared" ref="AE295" si="469">IF(YEAR(V295)=YEAR(U295),1,2)</f>
        <v>2</v>
      </c>
      <c r="AF295" s="83">
        <v>1</v>
      </c>
      <c r="AG295" s="84">
        <v>0</v>
      </c>
      <c r="AH295" s="81" t="str">
        <f>VLOOKUP(Q295,Liste_plantes!$A$2:$C$7,3,FALSE)</f>
        <v>ItalianRyegrass_CoverCrop_plt.xml</v>
      </c>
      <c r="AI295" s="81" t="str">
        <f>CONCATENATE(J295,"-",L295,"-",VLOOKUP(Q295,Liste_plantes!$A$2:$B$7,2,FALSE),"_tec.xml")</f>
        <v>1-2-rgi_tec.xml</v>
      </c>
      <c r="AJ295" s="84" t="s">
        <v>16</v>
      </c>
      <c r="AK295" s="83" t="s">
        <v>16</v>
      </c>
      <c r="AL295" s="83" t="s">
        <v>16</v>
      </c>
      <c r="AM295" s="83" t="s">
        <v>16</v>
      </c>
    </row>
    <row r="296" spans="1:39" x14ac:dyDescent="0.3">
      <c r="A296" s="58" t="s">
        <v>290</v>
      </c>
      <c r="B296" s="58" t="s">
        <v>291</v>
      </c>
      <c r="C296" s="58" t="s">
        <v>292</v>
      </c>
      <c r="D296" s="58">
        <v>1895</v>
      </c>
      <c r="E296" s="58">
        <v>14050</v>
      </c>
      <c r="F296" s="58" t="s">
        <v>284</v>
      </c>
      <c r="G296" s="58">
        <v>330562</v>
      </c>
      <c r="H296" s="58" t="s">
        <v>286</v>
      </c>
      <c r="I296" s="123" t="str">
        <f t="shared" ref="I296:I359" si="470">I295</f>
        <v>562_NGC25</v>
      </c>
      <c r="J296" s="58">
        <v>1</v>
      </c>
      <c r="K296" s="59" t="s">
        <v>309</v>
      </c>
      <c r="L296" s="59">
        <v>2</v>
      </c>
      <c r="M296" s="59" t="s">
        <v>300</v>
      </c>
      <c r="N296" s="59" t="s">
        <v>371</v>
      </c>
      <c r="O296" s="59">
        <v>2067</v>
      </c>
      <c r="P296" s="55">
        <f t="shared" si="422"/>
        <v>2068</v>
      </c>
      <c r="Q296" s="59" t="s">
        <v>281</v>
      </c>
      <c r="R296" s="55"/>
      <c r="S296" s="50" t="str">
        <f t="shared" si="415"/>
        <v>781_1895-562_NGC25-1-2-BT-NA</v>
      </c>
      <c r="T296" s="50" t="str">
        <f>CONCATENATE(F296,"-",I296,"-",J296,"-",L296,"-",M296,"-",N296,"-",P296,"-",VLOOKUP(Q296,Liste_plantes!$A$2:$B$7,2,FALSE))</f>
        <v>781_1895-562_NGC25-1-2-BT-NA-2068-BT</v>
      </c>
      <c r="U296" s="75" t="str">
        <f>CONCATENATE("02/10/",O296)</f>
        <v>02/10/2067</v>
      </c>
      <c r="V296" s="86" t="str">
        <f t="shared" si="423"/>
        <v>15/08/2068</v>
      </c>
      <c r="W296" s="53"/>
      <c r="X296" s="60">
        <f>U296-DATE($O296,1,1)+1</f>
        <v>275</v>
      </c>
      <c r="Y296" s="28">
        <f>V296-DATE($O296,1,1)+1</f>
        <v>593</v>
      </c>
      <c r="Z296" s="60" t="s">
        <v>294</v>
      </c>
      <c r="AA296" s="50" t="str">
        <f>CONCATENATE(G296,"_",H296)</f>
        <v>330562_0.1574</v>
      </c>
      <c r="AB296" s="18" t="str">
        <f t="shared" ref="AB296:AB298" si="471">AB297</f>
        <v>14050_h3_sta.xml</v>
      </c>
      <c r="AC296" s="18" t="str">
        <f>CONCATENATE($E296,".",YEAR(U296))</f>
        <v>14050.2067</v>
      </c>
      <c r="AD296" s="18" t="str">
        <f>CONCATENATE($E296,".",YEAR(V296))</f>
        <v>14050.2068</v>
      </c>
      <c r="AE296" s="20">
        <f>IF(YEAR(V296)=YEAR(U296),1,2)</f>
        <v>2</v>
      </c>
      <c r="AF296" s="15">
        <v>1</v>
      </c>
      <c r="AG296" s="3">
        <v>0</v>
      </c>
      <c r="AH296" s="20" t="str">
        <f>VLOOKUP(Q296,Liste_plantes!$A$2:$C$7,3,FALSE)</f>
        <v>wheat_plt.xml</v>
      </c>
      <c r="AI296" s="20" t="str">
        <f>CONCATENATE(J296,"-",L296,"-",VLOOKUP(Q296,Liste_plantes!$A$2:$B$7,2,FALSE),"_tec.xml")</f>
        <v>1-2-BT_tec.xml</v>
      </c>
      <c r="AJ296" s="3" t="s">
        <v>16</v>
      </c>
      <c r="AK296" s="15" t="s">
        <v>16</v>
      </c>
      <c r="AL296" s="15" t="s">
        <v>16</v>
      </c>
      <c r="AM296" s="15" t="s">
        <v>16</v>
      </c>
    </row>
    <row r="297" spans="1:39" x14ac:dyDescent="0.3">
      <c r="A297" s="55" t="str">
        <f t="shared" ref="A297:J297" si="472">A296</f>
        <v>cnrm-cm5-aladin63</v>
      </c>
      <c r="B297" s="55" t="str">
        <f t="shared" si="472"/>
        <v>cca</v>
      </c>
      <c r="C297" s="55" t="str">
        <f t="shared" si="472"/>
        <v>8.5</v>
      </c>
      <c r="D297" s="55">
        <f t="shared" si="472"/>
        <v>1895</v>
      </c>
      <c r="E297" s="55">
        <f t="shared" si="472"/>
        <v>14050</v>
      </c>
      <c r="F297" s="55" t="str">
        <f t="shared" si="472"/>
        <v>781_1895</v>
      </c>
      <c r="G297" s="55">
        <f t="shared" si="472"/>
        <v>330562</v>
      </c>
      <c r="H297" s="55" t="str">
        <f t="shared" si="472"/>
        <v>0.1574</v>
      </c>
      <c r="I297" s="55" t="str">
        <f t="shared" si="470"/>
        <v>562_NGC25</v>
      </c>
      <c r="J297" s="55">
        <f t="shared" si="472"/>
        <v>1</v>
      </c>
      <c r="K297" s="55" t="str">
        <f>K296</f>
        <v>BT_ci_MF</v>
      </c>
      <c r="L297" s="55">
        <f>L296</f>
        <v>2</v>
      </c>
      <c r="M297" s="55" t="str">
        <f>M296</f>
        <v>BT</v>
      </c>
      <c r="N297" s="55" t="str">
        <f>N296</f>
        <v>NA</v>
      </c>
      <c r="O297" s="55">
        <f>IF(Q296="maïs fourrage",O296,O296+1)</f>
        <v>2068</v>
      </c>
      <c r="P297" s="55">
        <f t="shared" si="422"/>
        <v>2069</v>
      </c>
      <c r="Q297" s="59" t="s">
        <v>305</v>
      </c>
      <c r="R297" s="55" t="str">
        <f>IF(OR(AND(Q297="ray grass d'Italie",Q296="blé tendre"),AND(Q297="maïs fourrage",Q296="ray grass d'Italie"),AND(Q297="blé tendre",Q296="maïs fourrage")),"ok","pb")</f>
        <v>ok</v>
      </c>
      <c r="S297" s="50" t="str">
        <f t="shared" si="415"/>
        <v>781_1895-562_NGC25-1-2-BT-NA</v>
      </c>
      <c r="T297" s="50" t="str">
        <f>CONCATENATE(F297,"-",I297,"-",J297,"-",L297,"-",M297,"-",N297,"-",P297,"-",VLOOKUP(Q297,Liste_plantes!$A$2:$B$7,2,FALSE))</f>
        <v>781_1895-562_NGC25-1-2-BT-NA-2069-rgi</v>
      </c>
      <c r="U297" s="86">
        <f>V296+1</f>
        <v>61591</v>
      </c>
      <c r="V297" s="86" t="str">
        <f t="shared" si="423"/>
        <v>08/03/2069</v>
      </c>
      <c r="W297" s="53" t="str">
        <f>IF(OR(YEAR(U297)=1978,(U297-V296)=1),"OK","!!!")</f>
        <v>OK</v>
      </c>
      <c r="X297" s="28">
        <f>U297-DATE($O297,1,1)+1</f>
        <v>229</v>
      </c>
      <c r="Y297" s="28">
        <f>V297-DATE($O297,1,1)+1</f>
        <v>433</v>
      </c>
      <c r="Z297" s="20" t="str">
        <f t="shared" ref="Z297" si="473">IF(AND(Q296="prairie",Q297="prairie"),"prairie_ini.xml","snu_ini.xml")</f>
        <v>snu_ini.xml</v>
      </c>
      <c r="AA297" s="50" t="str">
        <f t="shared" ref="AA297:AA343" si="474">CONCATENATE(G297,"_",H297)</f>
        <v>330562_0.1574</v>
      </c>
      <c r="AB297" s="18" t="str">
        <f t="shared" si="471"/>
        <v>14050_h3_sta.xml</v>
      </c>
      <c r="AC297" s="18" t="str">
        <f t="shared" ref="AC297" si="475">CONCATENATE($E297,".",YEAR(U297))</f>
        <v>14050.2068</v>
      </c>
      <c r="AD297" s="18" t="str">
        <f t="shared" ref="AD297:AD343" si="476">CONCATENATE($E297,".",YEAR(V297))</f>
        <v>14050.2069</v>
      </c>
      <c r="AE297" s="20">
        <f t="shared" ref="AE297:AE343" si="477">IF(YEAR(V297)=YEAR(U297),1,2)</f>
        <v>2</v>
      </c>
      <c r="AF297" s="15">
        <v>1</v>
      </c>
      <c r="AG297" s="3">
        <v>0</v>
      </c>
      <c r="AH297" s="20" t="str">
        <f>VLOOKUP(Q297,Liste_plantes!$A$2:$C$7,3,FALSE)</f>
        <v>ItalianRyegrass_CoverCrop_plt.xml</v>
      </c>
      <c r="AI297" s="20" t="str">
        <f>CONCATENATE(J297,"-",L297,"-",VLOOKUP(Q297,Liste_plantes!$A$2:$B$7,2,FALSE),"_tec.xml")</f>
        <v>1-2-rgi_tec.xml</v>
      </c>
      <c r="AJ297" s="3" t="s">
        <v>16</v>
      </c>
      <c r="AK297" s="15" t="s">
        <v>16</v>
      </c>
      <c r="AL297" s="15" t="s">
        <v>16</v>
      </c>
      <c r="AM297" s="15" t="s">
        <v>16</v>
      </c>
    </row>
    <row r="298" spans="1:39" x14ac:dyDescent="0.3">
      <c r="A298" s="55" t="str">
        <f t="shared" ref="A298:N298" si="478">A297</f>
        <v>cnrm-cm5-aladin63</v>
      </c>
      <c r="B298" s="55" t="str">
        <f t="shared" si="478"/>
        <v>cca</v>
      </c>
      <c r="C298" s="55" t="str">
        <f t="shared" si="478"/>
        <v>8.5</v>
      </c>
      <c r="D298" s="55">
        <f t="shared" si="478"/>
        <v>1895</v>
      </c>
      <c r="E298" s="55">
        <f t="shared" si="478"/>
        <v>14050</v>
      </c>
      <c r="F298" s="55" t="str">
        <f t="shared" si="478"/>
        <v>781_1895</v>
      </c>
      <c r="G298" s="55">
        <f t="shared" si="478"/>
        <v>330562</v>
      </c>
      <c r="H298" s="55" t="str">
        <f t="shared" si="478"/>
        <v>0.1574</v>
      </c>
      <c r="I298" s="55" t="str">
        <f t="shared" si="470"/>
        <v>562_NGC25</v>
      </c>
      <c r="J298" s="55">
        <f t="shared" si="478"/>
        <v>1</v>
      </c>
      <c r="K298" s="55" t="str">
        <f t="shared" si="478"/>
        <v>BT_ci_MF</v>
      </c>
      <c r="L298" s="55">
        <f t="shared" si="478"/>
        <v>2</v>
      </c>
      <c r="M298" s="55" t="str">
        <f t="shared" si="478"/>
        <v>BT</v>
      </c>
      <c r="N298" s="55" t="str">
        <f t="shared" si="478"/>
        <v>NA</v>
      </c>
      <c r="O298" s="55">
        <f t="shared" ref="O298:O323" si="479">IF(Q297="maïs fourrage",O297,O297+1)</f>
        <v>2069</v>
      </c>
      <c r="P298" s="55">
        <f t="shared" si="422"/>
        <v>2069</v>
      </c>
      <c r="Q298" s="59" t="s">
        <v>302</v>
      </c>
      <c r="R298" s="55" t="str">
        <f t="shared" ref="R298:R343" si="480">IF(OR(AND(Q298="ray grass d'Italie",Q297="blé tendre"),AND(Q298="maïs fourrage",Q297="ray grass d'Italie"),AND(Q298="blé tendre",Q297="maïs fourrage")),"ok","pb")</f>
        <v>ok</v>
      </c>
      <c r="S298" s="50" t="str">
        <f t="shared" si="415"/>
        <v>781_1895-562_NGC25-1-2-BT-NA</v>
      </c>
      <c r="T298" s="50" t="str">
        <f>CONCATENATE(F298,"-",I298,"-",J298,"-",L298,"-",M298,"-",N298,"-",P298,"-",VLOOKUP(Q298,Liste_plantes!$A$2:$B$7,2,FALSE))</f>
        <v>781_1895-562_NGC25-1-2-BT-NA-2069-MF</v>
      </c>
      <c r="U298" s="86">
        <f>V297+1</f>
        <v>61796</v>
      </c>
      <c r="V298" s="86" t="str">
        <f t="shared" si="423"/>
        <v>01/10/2069</v>
      </c>
      <c r="W298" s="53" t="str">
        <f>IF(OR(YEAR(U298)=1978,(U298-V297)=1),"OK","!!!")</f>
        <v>OK</v>
      </c>
      <c r="X298" s="28">
        <f>U298-DATE($O298,1,1)+1</f>
        <v>68</v>
      </c>
      <c r="Y298" s="28">
        <f t="shared" ref="Y298" si="481">V298-DATE($O298,1,1)+1</f>
        <v>274</v>
      </c>
      <c r="Z298" s="20" t="str">
        <f>IF(AND(Q297="prairie",Q298="prairie"),"prairie_ini.xml","snu_ini.xml")</f>
        <v>snu_ini.xml</v>
      </c>
      <c r="AA298" s="50" t="str">
        <f t="shared" si="474"/>
        <v>330562_0.1574</v>
      </c>
      <c r="AB298" s="18" t="str">
        <f t="shared" si="471"/>
        <v>14050_h3_sta.xml</v>
      </c>
      <c r="AC298" s="18" t="str">
        <f>CONCATENATE($E298,".",YEAR(U298))</f>
        <v>14050.2069</v>
      </c>
      <c r="AD298" s="18" t="str">
        <f t="shared" si="476"/>
        <v>14050.2069</v>
      </c>
      <c r="AE298" s="20">
        <f t="shared" si="477"/>
        <v>1</v>
      </c>
      <c r="AF298" s="15">
        <v>1</v>
      </c>
      <c r="AG298" s="3">
        <v>0</v>
      </c>
      <c r="AH298" s="20" t="str">
        <f>VLOOKUP(Q298,Liste_plantes!$A$2:$C$7,3,FALSE)</f>
        <v>corn_plt.xml</v>
      </c>
      <c r="AI298" s="20" t="str">
        <f>CONCATENATE(J298,"-",L298,"-",VLOOKUP(Q298,Liste_plantes!$A$2:$B$7,2,FALSE),"_tec.xml")</f>
        <v>1-2-MF_tec.xml</v>
      </c>
      <c r="AJ298" s="3" t="s">
        <v>16</v>
      </c>
      <c r="AK298" s="15" t="s">
        <v>16</v>
      </c>
      <c r="AL298" s="15" t="s">
        <v>16</v>
      </c>
      <c r="AM298" s="15" t="s">
        <v>16</v>
      </c>
    </row>
    <row r="299" spans="1:39" x14ac:dyDescent="0.3">
      <c r="A299" s="55" t="str">
        <f t="shared" ref="A299:M299" si="482">A298</f>
        <v>cnrm-cm5-aladin63</v>
      </c>
      <c r="B299" s="55" t="str">
        <f t="shared" si="482"/>
        <v>cca</v>
      </c>
      <c r="C299" s="55" t="str">
        <f t="shared" si="482"/>
        <v>8.5</v>
      </c>
      <c r="D299" s="55">
        <f t="shared" si="482"/>
        <v>1895</v>
      </c>
      <c r="E299" s="55">
        <f t="shared" si="482"/>
        <v>14050</v>
      </c>
      <c r="F299" s="55" t="str">
        <f t="shared" si="482"/>
        <v>781_1895</v>
      </c>
      <c r="G299" s="55">
        <f t="shared" si="482"/>
        <v>330562</v>
      </c>
      <c r="H299" s="55" t="str">
        <f t="shared" si="482"/>
        <v>0.1574</v>
      </c>
      <c r="I299" s="55" t="str">
        <f t="shared" si="470"/>
        <v>562_NGC25</v>
      </c>
      <c r="J299" s="55">
        <f t="shared" si="482"/>
        <v>1</v>
      </c>
      <c r="K299" s="55" t="str">
        <f t="shared" si="482"/>
        <v>BT_ci_MF</v>
      </c>
      <c r="L299" s="55">
        <f t="shared" si="482"/>
        <v>2</v>
      </c>
      <c r="M299" s="55" t="str">
        <f t="shared" si="482"/>
        <v>BT</v>
      </c>
      <c r="N299" s="121" t="s">
        <v>371</v>
      </c>
      <c r="O299" s="55">
        <f t="shared" si="479"/>
        <v>2069</v>
      </c>
      <c r="P299" s="55">
        <f t="shared" si="422"/>
        <v>2070</v>
      </c>
      <c r="Q299" s="55" t="str">
        <f t="shared" ref="Q299:Q343" si="483">Q296</f>
        <v>blé tendre</v>
      </c>
      <c r="R299" s="55" t="str">
        <f t="shared" si="480"/>
        <v>ok</v>
      </c>
      <c r="S299" s="50" t="str">
        <f t="shared" si="415"/>
        <v>781_1895-562_NGC25-1-2-BT-NA</v>
      </c>
      <c r="T299" s="50" t="str">
        <f>CONCATENATE(F299,"-",I299,"-",J299,"-",L299,"-",M299,"-",N299,"-",P299,"-",VLOOKUP(Q299,Liste_plantes!$A$2:$B$7,2,FALSE))</f>
        <v>781_1895-562_NGC25-1-2-BT-NA-2070-BT</v>
      </c>
      <c r="U299" s="86">
        <f>V298+1</f>
        <v>62003</v>
      </c>
      <c r="V299" s="86" t="str">
        <f t="shared" si="423"/>
        <v>15/08/2070</v>
      </c>
      <c r="W299" s="53" t="str">
        <f t="shared" ref="W299:W343" si="484">IF(OR(YEAR(U299)=1978,(U299-V298)=1),"OK","!!!")</f>
        <v>OK</v>
      </c>
      <c r="X299" s="28">
        <f>U299-DATE($O299,1,1)+1</f>
        <v>275</v>
      </c>
      <c r="Y299" s="28">
        <f>V299-DATE($O299,1,1)+1</f>
        <v>592</v>
      </c>
      <c r="Z299" s="20" t="str">
        <f t="shared" ref="Z299:Z343" si="485">IF(AND(Q298="prairie",Q299="prairie"),"prairie_ini.xml","snu_ini.xml")</f>
        <v>snu_ini.xml</v>
      </c>
      <c r="AA299" s="50" t="str">
        <f t="shared" si="474"/>
        <v>330562_0.1574</v>
      </c>
      <c r="AB299" s="59" t="str">
        <f>CONCATENATE($E299,"_",N300,"_sta.xml")</f>
        <v>14050_h3_sta.xml</v>
      </c>
      <c r="AC299" s="18" t="str">
        <f t="shared" ref="AC299:AC343" si="486">CONCATENATE($E299,".",YEAR(U299))</f>
        <v>14050.2069</v>
      </c>
      <c r="AD299" s="18" t="str">
        <f t="shared" si="476"/>
        <v>14050.2070</v>
      </c>
      <c r="AE299" s="20">
        <f t="shared" si="477"/>
        <v>2</v>
      </c>
      <c r="AF299" s="15">
        <v>1</v>
      </c>
      <c r="AG299" s="3">
        <v>0</v>
      </c>
      <c r="AH299" s="20" t="str">
        <f>VLOOKUP(Q299,Liste_plantes!$A$2:$C$7,3,FALSE)</f>
        <v>wheat_plt.xml</v>
      </c>
      <c r="AI299" s="20" t="str">
        <f>CONCATENATE(J299,"-",L299,"-",VLOOKUP(Q299,Liste_plantes!$A$2:$B$7,2,FALSE),"_tec.xml")</f>
        <v>1-2-BT_tec.xml</v>
      </c>
      <c r="AJ299" s="3" t="s">
        <v>16</v>
      </c>
      <c r="AK299" s="15" t="s">
        <v>16</v>
      </c>
      <c r="AL299" s="15" t="s">
        <v>16</v>
      </c>
      <c r="AM299" s="15" t="s">
        <v>16</v>
      </c>
    </row>
    <row r="300" spans="1:39" x14ac:dyDescent="0.3">
      <c r="A300" s="55" t="str">
        <f t="shared" ref="A300:M300" si="487">A299</f>
        <v>cnrm-cm5-aladin63</v>
      </c>
      <c r="B300" s="55" t="str">
        <f t="shared" si="487"/>
        <v>cca</v>
      </c>
      <c r="C300" s="55" t="str">
        <f t="shared" si="487"/>
        <v>8.5</v>
      </c>
      <c r="D300" s="55">
        <f t="shared" si="487"/>
        <v>1895</v>
      </c>
      <c r="E300" s="55">
        <f t="shared" si="487"/>
        <v>14050</v>
      </c>
      <c r="F300" s="55" t="str">
        <f t="shared" si="487"/>
        <v>781_1895</v>
      </c>
      <c r="G300" s="55">
        <f t="shared" si="487"/>
        <v>330562</v>
      </c>
      <c r="H300" s="55" t="str">
        <f t="shared" si="487"/>
        <v>0.1574</v>
      </c>
      <c r="I300" s="55" t="str">
        <f t="shared" si="470"/>
        <v>562_NGC25</v>
      </c>
      <c r="J300" s="55">
        <f t="shared" si="487"/>
        <v>1</v>
      </c>
      <c r="K300" s="55" t="str">
        <f t="shared" si="487"/>
        <v>BT_ci_MF</v>
      </c>
      <c r="L300" s="55">
        <f t="shared" si="487"/>
        <v>2</v>
      </c>
      <c r="M300" s="55" t="str">
        <f t="shared" si="487"/>
        <v>BT</v>
      </c>
      <c r="N300" s="76" t="s">
        <v>367</v>
      </c>
      <c r="O300" s="76">
        <f t="shared" si="479"/>
        <v>2070</v>
      </c>
      <c r="P300" s="55">
        <f t="shared" si="422"/>
        <v>2071</v>
      </c>
      <c r="Q300" s="55" t="str">
        <f t="shared" si="483"/>
        <v>ray grass d'Italie</v>
      </c>
      <c r="R300" s="55" t="str">
        <f t="shared" si="480"/>
        <v>ok</v>
      </c>
      <c r="S300" s="50" t="str">
        <f t="shared" si="415"/>
        <v>781_1895-562_NGC25-1-2-BT-h3</v>
      </c>
      <c r="T300" s="50" t="str">
        <f>CONCATENATE(F300,"-",I300,"-",J300,"-",L300,"-",M300,"-",N300,"-",P300,"-",VLOOKUP(Q300,Liste_plantes!$A$2:$B$7,2,FALSE))</f>
        <v>781_1895-562_NGC25-1-2-BT-h3-2071-rgi</v>
      </c>
      <c r="U300" s="86">
        <f t="shared" ref="U300:U327" si="488">V299+1</f>
        <v>62321</v>
      </c>
      <c r="V300" s="86" t="str">
        <f t="shared" si="423"/>
        <v>08/03/2071</v>
      </c>
      <c r="W300" s="53" t="str">
        <f t="shared" si="484"/>
        <v>OK</v>
      </c>
      <c r="X300" s="28">
        <f t="shared" ref="X300:X304" si="489">U300-DATE($O300,1,1)+1</f>
        <v>228</v>
      </c>
      <c r="Y300" s="28">
        <f t="shared" ref="Y300:Y346" si="490">V300-DATE($O300,1,1)+1</f>
        <v>432</v>
      </c>
      <c r="Z300" s="20" t="str">
        <f t="shared" si="485"/>
        <v>snu_ini.xml</v>
      </c>
      <c r="AA300" s="50" t="str">
        <f t="shared" si="474"/>
        <v>330562_0.1574</v>
      </c>
      <c r="AB300" s="18" t="str">
        <f>AB301</f>
        <v>14050_h3_sta.xml</v>
      </c>
      <c r="AC300" s="18" t="str">
        <f t="shared" si="486"/>
        <v>14050.2070</v>
      </c>
      <c r="AD300" s="18" t="str">
        <f t="shared" si="476"/>
        <v>14050.2071</v>
      </c>
      <c r="AE300" s="20">
        <f t="shared" si="477"/>
        <v>2</v>
      </c>
      <c r="AF300" s="15">
        <v>1</v>
      </c>
      <c r="AG300" s="3">
        <v>0</v>
      </c>
      <c r="AH300" s="20" t="str">
        <f>VLOOKUP(Q300,Liste_plantes!$A$2:$C$7,3,FALSE)</f>
        <v>ItalianRyegrass_CoverCrop_plt.xml</v>
      </c>
      <c r="AI300" s="20" t="str">
        <f>CONCATENATE(J300,"-",L300,"-",VLOOKUP(Q300,Liste_plantes!$A$2:$B$7,2,FALSE),"_tec.xml")</f>
        <v>1-2-rgi_tec.xml</v>
      </c>
      <c r="AJ300" s="3" t="s">
        <v>16</v>
      </c>
      <c r="AK300" s="15" t="s">
        <v>16</v>
      </c>
      <c r="AL300" s="15" t="s">
        <v>16</v>
      </c>
      <c r="AM300" s="15" t="s">
        <v>16</v>
      </c>
    </row>
    <row r="301" spans="1:39" x14ac:dyDescent="0.3">
      <c r="A301" s="55" t="str">
        <f t="shared" ref="A301:N302" si="491">A300</f>
        <v>cnrm-cm5-aladin63</v>
      </c>
      <c r="B301" s="55" t="str">
        <f t="shared" si="491"/>
        <v>cca</v>
      </c>
      <c r="C301" s="55" t="str">
        <f t="shared" si="491"/>
        <v>8.5</v>
      </c>
      <c r="D301" s="55">
        <f t="shared" si="491"/>
        <v>1895</v>
      </c>
      <c r="E301" s="55">
        <f t="shared" si="491"/>
        <v>14050</v>
      </c>
      <c r="F301" s="55" t="str">
        <f t="shared" si="491"/>
        <v>781_1895</v>
      </c>
      <c r="G301" s="55">
        <f t="shared" si="491"/>
        <v>330562</v>
      </c>
      <c r="H301" s="55" t="str">
        <f t="shared" si="491"/>
        <v>0.1574</v>
      </c>
      <c r="I301" s="55" t="str">
        <f t="shared" si="470"/>
        <v>562_NGC25</v>
      </c>
      <c r="J301" s="55">
        <f t="shared" si="491"/>
        <v>1</v>
      </c>
      <c r="K301" s="55" t="str">
        <f t="shared" si="491"/>
        <v>BT_ci_MF</v>
      </c>
      <c r="L301" s="55">
        <f t="shared" si="491"/>
        <v>2</v>
      </c>
      <c r="M301" s="55" t="str">
        <f t="shared" si="491"/>
        <v>BT</v>
      </c>
      <c r="N301" s="55" t="str">
        <f t="shared" ref="N301" si="492">N300</f>
        <v>h3</v>
      </c>
      <c r="O301" s="55">
        <f t="shared" si="479"/>
        <v>2071</v>
      </c>
      <c r="P301" s="55">
        <f t="shared" si="422"/>
        <v>2071</v>
      </c>
      <c r="Q301" s="55" t="str">
        <f t="shared" si="483"/>
        <v>maïs fourrage</v>
      </c>
      <c r="R301" s="55" t="str">
        <f t="shared" si="480"/>
        <v>ok</v>
      </c>
      <c r="S301" s="50" t="str">
        <f t="shared" si="415"/>
        <v>781_1895-562_NGC25-1-2-BT-h3</v>
      </c>
      <c r="T301" s="50" t="str">
        <f>CONCATENATE(F301,"-",I301,"-",J301,"-",L301,"-",M301,"-",N301,"-",P301,"-",VLOOKUP(Q301,Liste_plantes!$A$2:$B$7,2,FALSE))</f>
        <v>781_1895-562_NGC25-1-2-BT-h3-2071-MF</v>
      </c>
      <c r="U301" s="86">
        <f t="shared" si="488"/>
        <v>62526</v>
      </c>
      <c r="V301" s="86" t="str">
        <f t="shared" si="423"/>
        <v>01/10/2071</v>
      </c>
      <c r="W301" s="53" t="str">
        <f t="shared" si="484"/>
        <v>OK</v>
      </c>
      <c r="X301" s="28">
        <f t="shared" si="489"/>
        <v>68</v>
      </c>
      <c r="Y301" s="28">
        <f t="shared" si="490"/>
        <v>274</v>
      </c>
      <c r="Z301" s="20" t="str">
        <f t="shared" si="485"/>
        <v>snu_ini.xml</v>
      </c>
      <c r="AA301" s="50" t="str">
        <f t="shared" si="474"/>
        <v>330562_0.1574</v>
      </c>
      <c r="AB301" s="18" t="str">
        <f t="shared" ref="AB301:AB303" si="493">AB302</f>
        <v>14050_h3_sta.xml</v>
      </c>
      <c r="AC301" s="18" t="str">
        <f t="shared" si="486"/>
        <v>14050.2071</v>
      </c>
      <c r="AD301" s="18" t="str">
        <f t="shared" si="476"/>
        <v>14050.2071</v>
      </c>
      <c r="AE301" s="20">
        <f t="shared" si="477"/>
        <v>1</v>
      </c>
      <c r="AF301" s="15">
        <v>1</v>
      </c>
      <c r="AG301" s="3">
        <v>0</v>
      </c>
      <c r="AH301" s="20" t="str">
        <f>VLOOKUP(Q301,Liste_plantes!$A$2:$C$7,3,FALSE)</f>
        <v>corn_plt.xml</v>
      </c>
      <c r="AI301" s="20" t="str">
        <f>CONCATENATE(J301,"-",L301,"-",VLOOKUP(Q301,Liste_plantes!$A$2:$B$7,2,FALSE),"_tec.xml")</f>
        <v>1-2-MF_tec.xml</v>
      </c>
      <c r="AJ301" s="3" t="s">
        <v>16</v>
      </c>
      <c r="AK301" s="15" t="s">
        <v>16</v>
      </c>
      <c r="AL301" s="15" t="s">
        <v>16</v>
      </c>
      <c r="AM301" s="15" t="s">
        <v>16</v>
      </c>
    </row>
    <row r="302" spans="1:39" x14ac:dyDescent="0.3">
      <c r="A302" s="55" t="str">
        <f t="shared" ref="A302:G302" si="494">A301</f>
        <v>cnrm-cm5-aladin63</v>
      </c>
      <c r="B302" s="55" t="str">
        <f t="shared" si="494"/>
        <v>cca</v>
      </c>
      <c r="C302" s="55" t="str">
        <f t="shared" si="494"/>
        <v>8.5</v>
      </c>
      <c r="D302" s="55">
        <f t="shared" si="494"/>
        <v>1895</v>
      </c>
      <c r="E302" s="55">
        <f t="shared" si="494"/>
        <v>14050</v>
      </c>
      <c r="F302" s="55" t="str">
        <f t="shared" si="494"/>
        <v>781_1895</v>
      </c>
      <c r="G302" s="55">
        <f t="shared" si="494"/>
        <v>330562</v>
      </c>
      <c r="H302" s="55" t="str">
        <f>H301</f>
        <v>0.1574</v>
      </c>
      <c r="I302" s="55" t="str">
        <f t="shared" si="470"/>
        <v>562_NGC25</v>
      </c>
      <c r="J302" s="55">
        <f t="shared" si="491"/>
        <v>1</v>
      </c>
      <c r="K302" s="55" t="str">
        <f t="shared" si="491"/>
        <v>BT_ci_MF</v>
      </c>
      <c r="L302" s="55">
        <f t="shared" si="491"/>
        <v>2</v>
      </c>
      <c r="M302" s="55" t="str">
        <f t="shared" si="491"/>
        <v>BT</v>
      </c>
      <c r="N302" s="55" t="str">
        <f t="shared" si="491"/>
        <v>h3</v>
      </c>
      <c r="O302" s="55">
        <f t="shared" si="479"/>
        <v>2071</v>
      </c>
      <c r="P302" s="55">
        <f t="shared" si="422"/>
        <v>2072</v>
      </c>
      <c r="Q302" s="55" t="str">
        <f t="shared" si="483"/>
        <v>blé tendre</v>
      </c>
      <c r="R302" s="55" t="str">
        <f t="shared" si="480"/>
        <v>ok</v>
      </c>
      <c r="S302" s="50" t="str">
        <f t="shared" si="415"/>
        <v>781_1895-562_NGC25-1-2-BT-h3</v>
      </c>
      <c r="T302" s="50" t="str">
        <f>CONCATENATE(F302,"-",I302,"-",J302,"-",L302,"-",M302,"-",N302,"-",P302,"-",VLOOKUP(Q302,Liste_plantes!$A$2:$B$7,2,FALSE))</f>
        <v>781_1895-562_NGC25-1-2-BT-h3-2072-BT</v>
      </c>
      <c r="U302" s="86">
        <f t="shared" si="488"/>
        <v>62733</v>
      </c>
      <c r="V302" s="86" t="str">
        <f t="shared" si="423"/>
        <v>15/08/2072</v>
      </c>
      <c r="W302" s="53" t="str">
        <f t="shared" si="484"/>
        <v>OK</v>
      </c>
      <c r="X302" s="28">
        <f t="shared" si="489"/>
        <v>275</v>
      </c>
      <c r="Y302" s="28">
        <f t="shared" si="490"/>
        <v>593</v>
      </c>
      <c r="Z302" s="20" t="str">
        <f t="shared" si="485"/>
        <v>snu_ini.xml</v>
      </c>
      <c r="AA302" s="50" t="str">
        <f t="shared" si="474"/>
        <v>330562_0.1574</v>
      </c>
      <c r="AB302" s="18" t="str">
        <f t="shared" si="493"/>
        <v>14050_h3_sta.xml</v>
      </c>
      <c r="AC302" s="18" t="str">
        <f t="shared" si="486"/>
        <v>14050.2071</v>
      </c>
      <c r="AD302" s="18" t="str">
        <f t="shared" si="476"/>
        <v>14050.2072</v>
      </c>
      <c r="AE302" s="20">
        <f t="shared" si="477"/>
        <v>2</v>
      </c>
      <c r="AF302" s="15">
        <v>1</v>
      </c>
      <c r="AG302" s="3">
        <v>0</v>
      </c>
      <c r="AH302" s="20" t="str">
        <f>VLOOKUP(Q302,Liste_plantes!$A$2:$C$7,3,FALSE)</f>
        <v>wheat_plt.xml</v>
      </c>
      <c r="AI302" s="20" t="str">
        <f>CONCATENATE(J302,"-",L302,"-",VLOOKUP(Q302,Liste_plantes!$A$2:$B$7,2,FALSE),"_tec.xml")</f>
        <v>1-2-BT_tec.xml</v>
      </c>
      <c r="AJ302" s="3" t="s">
        <v>16</v>
      </c>
      <c r="AK302" s="15" t="s">
        <v>16</v>
      </c>
      <c r="AL302" s="15" t="s">
        <v>16</v>
      </c>
      <c r="AM302" s="15" t="s">
        <v>16</v>
      </c>
    </row>
    <row r="303" spans="1:39" x14ac:dyDescent="0.3">
      <c r="A303" s="55" t="str">
        <f t="shared" ref="A303:N303" si="495">A302</f>
        <v>cnrm-cm5-aladin63</v>
      </c>
      <c r="B303" s="55" t="str">
        <f t="shared" si="495"/>
        <v>cca</v>
      </c>
      <c r="C303" s="55" t="str">
        <f t="shared" si="495"/>
        <v>8.5</v>
      </c>
      <c r="D303" s="55">
        <f t="shared" si="495"/>
        <v>1895</v>
      </c>
      <c r="E303" s="55">
        <f t="shared" si="495"/>
        <v>14050</v>
      </c>
      <c r="F303" s="55" t="str">
        <f t="shared" si="495"/>
        <v>781_1895</v>
      </c>
      <c r="G303" s="55">
        <f t="shared" si="495"/>
        <v>330562</v>
      </c>
      <c r="H303" s="55" t="str">
        <f t="shared" si="495"/>
        <v>0.1574</v>
      </c>
      <c r="I303" s="55" t="str">
        <f t="shared" si="470"/>
        <v>562_NGC25</v>
      </c>
      <c r="J303" s="55">
        <f t="shared" si="495"/>
        <v>1</v>
      </c>
      <c r="K303" s="55" t="str">
        <f t="shared" si="495"/>
        <v>BT_ci_MF</v>
      </c>
      <c r="L303" s="55">
        <f t="shared" si="495"/>
        <v>2</v>
      </c>
      <c r="M303" s="55" t="str">
        <f t="shared" si="495"/>
        <v>BT</v>
      </c>
      <c r="N303" s="55" t="str">
        <f t="shared" si="495"/>
        <v>h3</v>
      </c>
      <c r="O303" s="55">
        <f t="shared" si="479"/>
        <v>2072</v>
      </c>
      <c r="P303" s="55">
        <f t="shared" si="422"/>
        <v>2073</v>
      </c>
      <c r="Q303" s="55" t="str">
        <f t="shared" si="483"/>
        <v>ray grass d'Italie</v>
      </c>
      <c r="R303" s="55" t="str">
        <f t="shared" si="480"/>
        <v>ok</v>
      </c>
      <c r="S303" s="50" t="str">
        <f t="shared" si="415"/>
        <v>781_1895-562_NGC25-1-2-BT-h3</v>
      </c>
      <c r="T303" s="50" t="str">
        <f>CONCATENATE(F303,"-",I303,"-",J303,"-",L303,"-",M303,"-",N303,"-",P303,"-",VLOOKUP(Q303,Liste_plantes!$A$2:$B$7,2,FALSE))</f>
        <v>781_1895-562_NGC25-1-2-BT-h3-2073-rgi</v>
      </c>
      <c r="U303" s="86">
        <f t="shared" si="488"/>
        <v>63052</v>
      </c>
      <c r="V303" s="86" t="str">
        <f t="shared" si="423"/>
        <v>08/03/2073</v>
      </c>
      <c r="W303" s="53" t="str">
        <f t="shared" si="484"/>
        <v>OK</v>
      </c>
      <c r="X303" s="28">
        <f t="shared" si="489"/>
        <v>229</v>
      </c>
      <c r="Y303" s="28">
        <f t="shared" si="490"/>
        <v>433</v>
      </c>
      <c r="Z303" s="20" t="str">
        <f t="shared" si="485"/>
        <v>snu_ini.xml</v>
      </c>
      <c r="AA303" s="50" t="str">
        <f t="shared" si="474"/>
        <v>330562_0.1574</v>
      </c>
      <c r="AB303" s="18" t="str">
        <f t="shared" si="493"/>
        <v>14050_h3_sta.xml</v>
      </c>
      <c r="AC303" s="18" t="str">
        <f t="shared" si="486"/>
        <v>14050.2072</v>
      </c>
      <c r="AD303" s="18" t="str">
        <f t="shared" si="476"/>
        <v>14050.2073</v>
      </c>
      <c r="AE303" s="20">
        <f t="shared" si="477"/>
        <v>2</v>
      </c>
      <c r="AF303" s="15">
        <v>1</v>
      </c>
      <c r="AG303" s="3">
        <v>0</v>
      </c>
      <c r="AH303" s="20" t="str">
        <f>VLOOKUP(Q303,Liste_plantes!$A$2:$C$7,3,FALSE)</f>
        <v>ItalianRyegrass_CoverCrop_plt.xml</v>
      </c>
      <c r="AI303" s="20" t="str">
        <f>CONCATENATE(J303,"-",L303,"-",VLOOKUP(Q303,Liste_plantes!$A$2:$B$7,2,FALSE),"_tec.xml")</f>
        <v>1-2-rgi_tec.xml</v>
      </c>
      <c r="AJ303" s="3" t="s">
        <v>16</v>
      </c>
      <c r="AK303" s="15" t="s">
        <v>16</v>
      </c>
      <c r="AL303" s="15" t="s">
        <v>16</v>
      </c>
      <c r="AM303" s="15" t="s">
        <v>16</v>
      </c>
    </row>
    <row r="304" spans="1:39" x14ac:dyDescent="0.3">
      <c r="A304" s="55" t="str">
        <f t="shared" ref="A304:N304" si="496">A303</f>
        <v>cnrm-cm5-aladin63</v>
      </c>
      <c r="B304" s="55" t="str">
        <f t="shared" si="496"/>
        <v>cca</v>
      </c>
      <c r="C304" s="55" t="str">
        <f t="shared" si="496"/>
        <v>8.5</v>
      </c>
      <c r="D304" s="55">
        <f t="shared" si="496"/>
        <v>1895</v>
      </c>
      <c r="E304" s="55">
        <f t="shared" si="496"/>
        <v>14050</v>
      </c>
      <c r="F304" s="55" t="str">
        <f t="shared" si="496"/>
        <v>781_1895</v>
      </c>
      <c r="G304" s="55">
        <f t="shared" si="496"/>
        <v>330562</v>
      </c>
      <c r="H304" s="55" t="str">
        <f t="shared" si="496"/>
        <v>0.1574</v>
      </c>
      <c r="I304" s="55" t="str">
        <f t="shared" si="470"/>
        <v>562_NGC25</v>
      </c>
      <c r="J304" s="55">
        <f t="shared" si="496"/>
        <v>1</v>
      </c>
      <c r="K304" s="55" t="str">
        <f t="shared" si="496"/>
        <v>BT_ci_MF</v>
      </c>
      <c r="L304" s="55">
        <f t="shared" si="496"/>
        <v>2</v>
      </c>
      <c r="M304" s="55" t="str">
        <f t="shared" si="496"/>
        <v>BT</v>
      </c>
      <c r="N304" s="55" t="str">
        <f t="shared" si="496"/>
        <v>h3</v>
      </c>
      <c r="O304" s="55">
        <f t="shared" si="479"/>
        <v>2073</v>
      </c>
      <c r="P304" s="55">
        <f t="shared" si="422"/>
        <v>2073</v>
      </c>
      <c r="Q304" s="55" t="str">
        <f t="shared" si="483"/>
        <v>maïs fourrage</v>
      </c>
      <c r="R304" s="55" t="str">
        <f t="shared" si="480"/>
        <v>ok</v>
      </c>
      <c r="S304" s="50" t="str">
        <f t="shared" si="415"/>
        <v>781_1895-562_NGC25-1-2-BT-h3</v>
      </c>
      <c r="T304" s="50" t="str">
        <f>CONCATENATE(F304,"-",I304,"-",J304,"-",L304,"-",M304,"-",N304,"-",P304,"-",VLOOKUP(Q304,Liste_plantes!$A$2:$B$7,2,FALSE))</f>
        <v>781_1895-562_NGC25-1-2-BT-h3-2073-MF</v>
      </c>
      <c r="U304" s="86">
        <f t="shared" si="488"/>
        <v>63257</v>
      </c>
      <c r="V304" s="86" t="str">
        <f t="shared" si="423"/>
        <v>01/10/2073</v>
      </c>
      <c r="W304" s="53" t="str">
        <f t="shared" si="484"/>
        <v>OK</v>
      </c>
      <c r="X304" s="28">
        <f t="shared" si="489"/>
        <v>68</v>
      </c>
      <c r="Y304" s="28">
        <f t="shared" si="490"/>
        <v>274</v>
      </c>
      <c r="Z304" s="20" t="str">
        <f t="shared" si="485"/>
        <v>snu_ini.xml</v>
      </c>
      <c r="AA304" s="50" t="str">
        <f t="shared" si="474"/>
        <v>330562_0.1574</v>
      </c>
      <c r="AB304" s="18" t="str">
        <f t="shared" ref="AB304:AB359" si="497">CONCATENATE($E304,"_",N304,"_sta.xml")</f>
        <v>14050_h3_sta.xml</v>
      </c>
      <c r="AC304" s="18" t="str">
        <f t="shared" si="486"/>
        <v>14050.2073</v>
      </c>
      <c r="AD304" s="18" t="str">
        <f t="shared" si="476"/>
        <v>14050.2073</v>
      </c>
      <c r="AE304" s="20">
        <f t="shared" si="477"/>
        <v>1</v>
      </c>
      <c r="AF304" s="15">
        <v>1</v>
      </c>
      <c r="AG304" s="3">
        <v>0</v>
      </c>
      <c r="AH304" s="20" t="str">
        <f>VLOOKUP(Q304,Liste_plantes!$A$2:$C$7,3,FALSE)</f>
        <v>corn_plt.xml</v>
      </c>
      <c r="AI304" s="20" t="str">
        <f>CONCATENATE(J304,"-",L304,"-",VLOOKUP(Q304,Liste_plantes!$A$2:$B$7,2,FALSE),"_tec.xml")</f>
        <v>1-2-MF_tec.xml</v>
      </c>
      <c r="AJ304" s="3" t="s">
        <v>16</v>
      </c>
      <c r="AK304" s="15" t="s">
        <v>16</v>
      </c>
      <c r="AL304" s="15" t="s">
        <v>16</v>
      </c>
      <c r="AM304" s="15" t="s">
        <v>16</v>
      </c>
    </row>
    <row r="305" spans="1:39" x14ac:dyDescent="0.3">
      <c r="A305" s="55" t="str">
        <f t="shared" ref="A305:N305" si="498">A304</f>
        <v>cnrm-cm5-aladin63</v>
      </c>
      <c r="B305" s="55" t="str">
        <f t="shared" si="498"/>
        <v>cca</v>
      </c>
      <c r="C305" s="55" t="str">
        <f t="shared" si="498"/>
        <v>8.5</v>
      </c>
      <c r="D305" s="55">
        <f t="shared" si="498"/>
        <v>1895</v>
      </c>
      <c r="E305" s="55">
        <f t="shared" si="498"/>
        <v>14050</v>
      </c>
      <c r="F305" s="55" t="str">
        <f t="shared" si="498"/>
        <v>781_1895</v>
      </c>
      <c r="G305" s="55">
        <f t="shared" si="498"/>
        <v>330562</v>
      </c>
      <c r="H305" s="55" t="str">
        <f t="shared" si="498"/>
        <v>0.1574</v>
      </c>
      <c r="I305" s="55" t="str">
        <f t="shared" si="470"/>
        <v>562_NGC25</v>
      </c>
      <c r="J305" s="55">
        <f t="shared" si="498"/>
        <v>1</v>
      </c>
      <c r="K305" s="55" t="str">
        <f t="shared" si="498"/>
        <v>BT_ci_MF</v>
      </c>
      <c r="L305" s="55">
        <f t="shared" si="498"/>
        <v>2</v>
      </c>
      <c r="M305" s="55" t="str">
        <f t="shared" si="498"/>
        <v>BT</v>
      </c>
      <c r="N305" s="55" t="str">
        <f t="shared" si="498"/>
        <v>h3</v>
      </c>
      <c r="O305" s="55">
        <f t="shared" si="479"/>
        <v>2073</v>
      </c>
      <c r="P305" s="55">
        <f t="shared" si="422"/>
        <v>2074</v>
      </c>
      <c r="Q305" s="55" t="str">
        <f t="shared" si="483"/>
        <v>blé tendre</v>
      </c>
      <c r="R305" s="55" t="str">
        <f t="shared" si="480"/>
        <v>ok</v>
      </c>
      <c r="S305" s="50" t="str">
        <f t="shared" si="415"/>
        <v>781_1895-562_NGC25-1-2-BT-h3</v>
      </c>
      <c r="T305" s="50" t="str">
        <f>CONCATENATE(F305,"-",I305,"-",J305,"-",L305,"-",M305,"-",N305,"-",P305,"-",VLOOKUP(Q305,Liste_plantes!$A$2:$B$7,2,FALSE))</f>
        <v>781_1895-562_NGC25-1-2-BT-h3-2074-BT</v>
      </c>
      <c r="U305" s="86">
        <f t="shared" si="488"/>
        <v>63464</v>
      </c>
      <c r="V305" s="86" t="str">
        <f t="shared" si="423"/>
        <v>15/08/2074</v>
      </c>
      <c r="W305" s="53" t="str">
        <f t="shared" si="484"/>
        <v>OK</v>
      </c>
      <c r="X305" s="28">
        <f>U305-DATE($O305,1,1)+1</f>
        <v>275</v>
      </c>
      <c r="Y305" s="28">
        <f t="shared" si="490"/>
        <v>592</v>
      </c>
      <c r="Z305" s="20" t="str">
        <f t="shared" si="485"/>
        <v>snu_ini.xml</v>
      </c>
      <c r="AA305" s="50" t="str">
        <f t="shared" si="474"/>
        <v>330562_0.1574</v>
      </c>
      <c r="AB305" s="18" t="str">
        <f t="shared" si="497"/>
        <v>14050_h3_sta.xml</v>
      </c>
      <c r="AC305" s="18" t="str">
        <f t="shared" si="486"/>
        <v>14050.2073</v>
      </c>
      <c r="AD305" s="18" t="str">
        <f t="shared" si="476"/>
        <v>14050.2074</v>
      </c>
      <c r="AE305" s="20">
        <f t="shared" si="477"/>
        <v>2</v>
      </c>
      <c r="AF305" s="15">
        <v>1</v>
      </c>
      <c r="AG305" s="3">
        <v>0</v>
      </c>
      <c r="AH305" s="20" t="str">
        <f>VLOOKUP(Q305,Liste_plantes!$A$2:$C$7,3,FALSE)</f>
        <v>wheat_plt.xml</v>
      </c>
      <c r="AI305" s="20" t="str">
        <f>CONCATENATE(J305,"-",L305,"-",VLOOKUP(Q305,Liste_plantes!$A$2:$B$7,2,FALSE),"_tec.xml")</f>
        <v>1-2-BT_tec.xml</v>
      </c>
      <c r="AJ305" s="3" t="s">
        <v>16</v>
      </c>
      <c r="AK305" s="15" t="s">
        <v>16</v>
      </c>
      <c r="AL305" s="15" t="s">
        <v>16</v>
      </c>
      <c r="AM305" s="15" t="s">
        <v>16</v>
      </c>
    </row>
    <row r="306" spans="1:39" x14ac:dyDescent="0.3">
      <c r="A306" s="55" t="str">
        <f t="shared" ref="A306:N306" si="499">A305</f>
        <v>cnrm-cm5-aladin63</v>
      </c>
      <c r="B306" s="55" t="str">
        <f t="shared" si="499"/>
        <v>cca</v>
      </c>
      <c r="C306" s="55" t="str">
        <f t="shared" si="499"/>
        <v>8.5</v>
      </c>
      <c r="D306" s="55">
        <f t="shared" si="499"/>
        <v>1895</v>
      </c>
      <c r="E306" s="55">
        <f t="shared" si="499"/>
        <v>14050</v>
      </c>
      <c r="F306" s="55" t="str">
        <f t="shared" si="499"/>
        <v>781_1895</v>
      </c>
      <c r="G306" s="55">
        <f t="shared" si="499"/>
        <v>330562</v>
      </c>
      <c r="H306" s="55" t="str">
        <f t="shared" si="499"/>
        <v>0.1574</v>
      </c>
      <c r="I306" s="55" t="str">
        <f t="shared" si="470"/>
        <v>562_NGC25</v>
      </c>
      <c r="J306" s="55">
        <f t="shared" si="499"/>
        <v>1</v>
      </c>
      <c r="K306" s="55" t="str">
        <f t="shared" si="499"/>
        <v>BT_ci_MF</v>
      </c>
      <c r="L306" s="55">
        <f t="shared" si="499"/>
        <v>2</v>
      </c>
      <c r="M306" s="55" t="str">
        <f t="shared" si="499"/>
        <v>BT</v>
      </c>
      <c r="N306" s="55" t="str">
        <f t="shared" si="499"/>
        <v>h3</v>
      </c>
      <c r="O306" s="55">
        <f t="shared" si="479"/>
        <v>2074</v>
      </c>
      <c r="P306" s="55">
        <f t="shared" si="422"/>
        <v>2075</v>
      </c>
      <c r="Q306" s="55" t="str">
        <f t="shared" si="483"/>
        <v>ray grass d'Italie</v>
      </c>
      <c r="R306" s="55" t="str">
        <f t="shared" si="480"/>
        <v>ok</v>
      </c>
      <c r="S306" s="50" t="str">
        <f t="shared" si="415"/>
        <v>781_1895-562_NGC25-1-2-BT-h3</v>
      </c>
      <c r="T306" s="50" t="str">
        <f>CONCATENATE(F306,"-",I306,"-",J306,"-",L306,"-",M306,"-",N306,"-",P306,"-",VLOOKUP(Q306,Liste_plantes!$A$2:$B$7,2,FALSE))</f>
        <v>781_1895-562_NGC25-1-2-BT-h3-2075-rgi</v>
      </c>
      <c r="U306" s="86">
        <f t="shared" si="488"/>
        <v>63782</v>
      </c>
      <c r="V306" s="86" t="str">
        <f t="shared" si="423"/>
        <v>08/03/2075</v>
      </c>
      <c r="W306" s="53" t="str">
        <f t="shared" si="484"/>
        <v>OK</v>
      </c>
      <c r="X306" s="28">
        <f t="shared" ref="X306:X330" si="500">U306-DATE($O306,1,1)+1</f>
        <v>228</v>
      </c>
      <c r="Y306" s="28">
        <f t="shared" si="490"/>
        <v>432</v>
      </c>
      <c r="Z306" s="20" t="str">
        <f t="shared" si="485"/>
        <v>snu_ini.xml</v>
      </c>
      <c r="AA306" s="50" t="str">
        <f t="shared" si="474"/>
        <v>330562_0.1574</v>
      </c>
      <c r="AB306" s="18" t="str">
        <f t="shared" si="497"/>
        <v>14050_h3_sta.xml</v>
      </c>
      <c r="AC306" s="18" t="str">
        <f t="shared" si="486"/>
        <v>14050.2074</v>
      </c>
      <c r="AD306" s="18" t="str">
        <f t="shared" si="476"/>
        <v>14050.2075</v>
      </c>
      <c r="AE306" s="20">
        <f t="shared" si="477"/>
        <v>2</v>
      </c>
      <c r="AF306" s="15">
        <v>1</v>
      </c>
      <c r="AG306" s="3">
        <v>0</v>
      </c>
      <c r="AH306" s="20" t="str">
        <f>VLOOKUP(Q306,Liste_plantes!$A$2:$C$7,3,FALSE)</f>
        <v>ItalianRyegrass_CoverCrop_plt.xml</v>
      </c>
      <c r="AI306" s="20" t="str">
        <f>CONCATENATE(J306,"-",L306,"-",VLOOKUP(Q306,Liste_plantes!$A$2:$B$7,2,FALSE),"_tec.xml")</f>
        <v>1-2-rgi_tec.xml</v>
      </c>
      <c r="AJ306" s="3" t="s">
        <v>16</v>
      </c>
      <c r="AK306" s="15" t="s">
        <v>16</v>
      </c>
      <c r="AL306" s="15" t="s">
        <v>16</v>
      </c>
      <c r="AM306" s="15" t="s">
        <v>16</v>
      </c>
    </row>
    <row r="307" spans="1:39" x14ac:dyDescent="0.3">
      <c r="A307" s="55" t="str">
        <f t="shared" ref="A307:N307" si="501">A306</f>
        <v>cnrm-cm5-aladin63</v>
      </c>
      <c r="B307" s="55" t="str">
        <f t="shared" si="501"/>
        <v>cca</v>
      </c>
      <c r="C307" s="55" t="str">
        <f t="shared" si="501"/>
        <v>8.5</v>
      </c>
      <c r="D307" s="55">
        <f t="shared" si="501"/>
        <v>1895</v>
      </c>
      <c r="E307" s="55">
        <f t="shared" si="501"/>
        <v>14050</v>
      </c>
      <c r="F307" s="55" t="str">
        <f t="shared" si="501"/>
        <v>781_1895</v>
      </c>
      <c r="G307" s="55">
        <f t="shared" si="501"/>
        <v>330562</v>
      </c>
      <c r="H307" s="55" t="str">
        <f t="shared" si="501"/>
        <v>0.1574</v>
      </c>
      <c r="I307" s="55" t="str">
        <f t="shared" si="470"/>
        <v>562_NGC25</v>
      </c>
      <c r="J307" s="55">
        <f t="shared" si="501"/>
        <v>1</v>
      </c>
      <c r="K307" s="55" t="str">
        <f t="shared" si="501"/>
        <v>BT_ci_MF</v>
      </c>
      <c r="L307" s="55">
        <f t="shared" si="501"/>
        <v>2</v>
      </c>
      <c r="M307" s="55" t="str">
        <f t="shared" si="501"/>
        <v>BT</v>
      </c>
      <c r="N307" s="55" t="str">
        <f t="shared" si="501"/>
        <v>h3</v>
      </c>
      <c r="O307" s="55">
        <f t="shared" si="479"/>
        <v>2075</v>
      </c>
      <c r="P307" s="55">
        <f t="shared" si="422"/>
        <v>2075</v>
      </c>
      <c r="Q307" s="55" t="str">
        <f t="shared" si="483"/>
        <v>maïs fourrage</v>
      </c>
      <c r="R307" s="55" t="str">
        <f t="shared" si="480"/>
        <v>ok</v>
      </c>
      <c r="S307" s="50" t="str">
        <f t="shared" si="415"/>
        <v>781_1895-562_NGC25-1-2-BT-h3</v>
      </c>
      <c r="T307" s="50" t="str">
        <f>CONCATENATE(F307,"-",I307,"-",J307,"-",L307,"-",M307,"-",N307,"-",P307,"-",VLOOKUP(Q307,Liste_plantes!$A$2:$B$7,2,FALSE))</f>
        <v>781_1895-562_NGC25-1-2-BT-h3-2075-MF</v>
      </c>
      <c r="U307" s="86">
        <f t="shared" si="488"/>
        <v>63987</v>
      </c>
      <c r="V307" s="86" t="str">
        <f t="shared" si="423"/>
        <v>01/10/2075</v>
      </c>
      <c r="W307" s="53" t="str">
        <f t="shared" si="484"/>
        <v>OK</v>
      </c>
      <c r="X307" s="28">
        <f t="shared" si="500"/>
        <v>68</v>
      </c>
      <c r="Y307" s="28">
        <f t="shared" si="490"/>
        <v>274</v>
      </c>
      <c r="Z307" s="20" t="str">
        <f t="shared" si="485"/>
        <v>snu_ini.xml</v>
      </c>
      <c r="AA307" s="50" t="str">
        <f t="shared" si="474"/>
        <v>330562_0.1574</v>
      </c>
      <c r="AB307" s="18" t="str">
        <f t="shared" si="497"/>
        <v>14050_h3_sta.xml</v>
      </c>
      <c r="AC307" s="18" t="str">
        <f t="shared" si="486"/>
        <v>14050.2075</v>
      </c>
      <c r="AD307" s="18" t="str">
        <f t="shared" si="476"/>
        <v>14050.2075</v>
      </c>
      <c r="AE307" s="20">
        <f t="shared" si="477"/>
        <v>1</v>
      </c>
      <c r="AF307" s="15">
        <v>1</v>
      </c>
      <c r="AG307" s="3">
        <v>0</v>
      </c>
      <c r="AH307" s="20" t="str">
        <f>VLOOKUP(Q307,Liste_plantes!$A$2:$C$7,3,FALSE)</f>
        <v>corn_plt.xml</v>
      </c>
      <c r="AI307" s="20" t="str">
        <f>CONCATENATE(J307,"-",L307,"-",VLOOKUP(Q307,Liste_plantes!$A$2:$B$7,2,FALSE),"_tec.xml")</f>
        <v>1-2-MF_tec.xml</v>
      </c>
      <c r="AJ307" s="3" t="s">
        <v>16</v>
      </c>
      <c r="AK307" s="15" t="s">
        <v>16</v>
      </c>
      <c r="AL307" s="15" t="s">
        <v>16</v>
      </c>
      <c r="AM307" s="15" t="s">
        <v>16</v>
      </c>
    </row>
    <row r="308" spans="1:39" x14ac:dyDescent="0.3">
      <c r="A308" s="55" t="str">
        <f t="shared" ref="A308:N308" si="502">A307</f>
        <v>cnrm-cm5-aladin63</v>
      </c>
      <c r="B308" s="55" t="str">
        <f t="shared" si="502"/>
        <v>cca</v>
      </c>
      <c r="C308" s="55" t="str">
        <f t="shared" si="502"/>
        <v>8.5</v>
      </c>
      <c r="D308" s="55">
        <f t="shared" si="502"/>
        <v>1895</v>
      </c>
      <c r="E308" s="55">
        <f t="shared" si="502"/>
        <v>14050</v>
      </c>
      <c r="F308" s="55" t="str">
        <f t="shared" si="502"/>
        <v>781_1895</v>
      </c>
      <c r="G308" s="55">
        <f t="shared" si="502"/>
        <v>330562</v>
      </c>
      <c r="H308" s="55" t="str">
        <f t="shared" si="502"/>
        <v>0.1574</v>
      </c>
      <c r="I308" s="55" t="str">
        <f t="shared" si="470"/>
        <v>562_NGC25</v>
      </c>
      <c r="J308" s="55">
        <f t="shared" si="502"/>
        <v>1</v>
      </c>
      <c r="K308" s="55" t="str">
        <f t="shared" si="502"/>
        <v>BT_ci_MF</v>
      </c>
      <c r="L308" s="55">
        <f t="shared" si="502"/>
        <v>2</v>
      </c>
      <c r="M308" s="55" t="str">
        <f t="shared" si="502"/>
        <v>BT</v>
      </c>
      <c r="N308" s="55" t="str">
        <f t="shared" si="502"/>
        <v>h3</v>
      </c>
      <c r="O308" s="55">
        <f t="shared" si="479"/>
        <v>2075</v>
      </c>
      <c r="P308" s="55">
        <f t="shared" si="422"/>
        <v>2076</v>
      </c>
      <c r="Q308" s="55" t="str">
        <f t="shared" si="483"/>
        <v>blé tendre</v>
      </c>
      <c r="R308" s="55" t="str">
        <f t="shared" si="480"/>
        <v>ok</v>
      </c>
      <c r="S308" s="50" t="str">
        <f t="shared" si="415"/>
        <v>781_1895-562_NGC25-1-2-BT-h3</v>
      </c>
      <c r="T308" s="50" t="str">
        <f>CONCATENATE(F308,"-",I308,"-",J308,"-",L308,"-",M308,"-",N308,"-",P308,"-",VLOOKUP(Q308,Liste_plantes!$A$2:$B$7,2,FALSE))</f>
        <v>781_1895-562_NGC25-1-2-BT-h3-2076-BT</v>
      </c>
      <c r="U308" s="86">
        <f t="shared" si="488"/>
        <v>64194</v>
      </c>
      <c r="V308" s="86" t="str">
        <f t="shared" si="423"/>
        <v>15/08/2076</v>
      </c>
      <c r="W308" s="53" t="str">
        <f t="shared" si="484"/>
        <v>OK</v>
      </c>
      <c r="X308" s="28">
        <f t="shared" si="500"/>
        <v>275</v>
      </c>
      <c r="Y308" s="28">
        <f t="shared" si="490"/>
        <v>593</v>
      </c>
      <c r="Z308" s="20" t="str">
        <f t="shared" si="485"/>
        <v>snu_ini.xml</v>
      </c>
      <c r="AA308" s="50" t="str">
        <f t="shared" si="474"/>
        <v>330562_0.1574</v>
      </c>
      <c r="AB308" s="18" t="str">
        <f t="shared" si="497"/>
        <v>14050_h3_sta.xml</v>
      </c>
      <c r="AC308" s="18" t="str">
        <f t="shared" si="486"/>
        <v>14050.2075</v>
      </c>
      <c r="AD308" s="18" t="str">
        <f t="shared" si="476"/>
        <v>14050.2076</v>
      </c>
      <c r="AE308" s="20">
        <f t="shared" si="477"/>
        <v>2</v>
      </c>
      <c r="AF308" s="15">
        <v>1</v>
      </c>
      <c r="AG308" s="3">
        <v>0</v>
      </c>
      <c r="AH308" s="20" t="str">
        <f>VLOOKUP(Q308,Liste_plantes!$A$2:$C$7,3,FALSE)</f>
        <v>wheat_plt.xml</v>
      </c>
      <c r="AI308" s="20" t="str">
        <f>CONCATENATE(J308,"-",L308,"-",VLOOKUP(Q308,Liste_plantes!$A$2:$B$7,2,FALSE),"_tec.xml")</f>
        <v>1-2-BT_tec.xml</v>
      </c>
      <c r="AJ308" s="3" t="s">
        <v>16</v>
      </c>
      <c r="AK308" s="15" t="s">
        <v>16</v>
      </c>
      <c r="AL308" s="15" t="s">
        <v>16</v>
      </c>
      <c r="AM308" s="15" t="s">
        <v>16</v>
      </c>
    </row>
    <row r="309" spans="1:39" x14ac:dyDescent="0.3">
      <c r="A309" s="55" t="str">
        <f t="shared" ref="A309:N309" si="503">A308</f>
        <v>cnrm-cm5-aladin63</v>
      </c>
      <c r="B309" s="55" t="str">
        <f t="shared" si="503"/>
        <v>cca</v>
      </c>
      <c r="C309" s="55" t="str">
        <f t="shared" si="503"/>
        <v>8.5</v>
      </c>
      <c r="D309" s="55">
        <f t="shared" si="503"/>
        <v>1895</v>
      </c>
      <c r="E309" s="55">
        <f t="shared" si="503"/>
        <v>14050</v>
      </c>
      <c r="F309" s="55" t="str">
        <f t="shared" si="503"/>
        <v>781_1895</v>
      </c>
      <c r="G309" s="55">
        <f t="shared" si="503"/>
        <v>330562</v>
      </c>
      <c r="H309" s="55" t="str">
        <f t="shared" si="503"/>
        <v>0.1574</v>
      </c>
      <c r="I309" s="55" t="str">
        <f t="shared" si="470"/>
        <v>562_NGC25</v>
      </c>
      <c r="J309" s="55">
        <f t="shared" si="503"/>
        <v>1</v>
      </c>
      <c r="K309" s="55" t="str">
        <f t="shared" si="503"/>
        <v>BT_ci_MF</v>
      </c>
      <c r="L309" s="55">
        <f t="shared" si="503"/>
        <v>2</v>
      </c>
      <c r="M309" s="55" t="str">
        <f t="shared" si="503"/>
        <v>BT</v>
      </c>
      <c r="N309" s="55" t="str">
        <f t="shared" si="503"/>
        <v>h3</v>
      </c>
      <c r="O309" s="55">
        <f t="shared" si="479"/>
        <v>2076</v>
      </c>
      <c r="P309" s="55">
        <f t="shared" si="422"/>
        <v>2077</v>
      </c>
      <c r="Q309" s="55" t="str">
        <f t="shared" si="483"/>
        <v>ray grass d'Italie</v>
      </c>
      <c r="R309" s="55" t="str">
        <f t="shared" si="480"/>
        <v>ok</v>
      </c>
      <c r="S309" s="50" t="str">
        <f t="shared" si="415"/>
        <v>781_1895-562_NGC25-1-2-BT-h3</v>
      </c>
      <c r="T309" s="50" t="str">
        <f>CONCATENATE(F309,"-",I309,"-",J309,"-",L309,"-",M309,"-",N309,"-",P309,"-",VLOOKUP(Q309,Liste_plantes!$A$2:$B$7,2,FALSE))</f>
        <v>781_1895-562_NGC25-1-2-BT-h3-2077-rgi</v>
      </c>
      <c r="U309" s="86">
        <f t="shared" si="488"/>
        <v>64513</v>
      </c>
      <c r="V309" s="86" t="str">
        <f t="shared" si="423"/>
        <v>08/03/2077</v>
      </c>
      <c r="W309" s="53" t="str">
        <f t="shared" si="484"/>
        <v>OK</v>
      </c>
      <c r="X309" s="28">
        <f t="shared" si="500"/>
        <v>229</v>
      </c>
      <c r="Y309" s="28">
        <f t="shared" si="490"/>
        <v>433</v>
      </c>
      <c r="Z309" s="20" t="str">
        <f t="shared" si="485"/>
        <v>snu_ini.xml</v>
      </c>
      <c r="AA309" s="50" t="str">
        <f t="shared" si="474"/>
        <v>330562_0.1574</v>
      </c>
      <c r="AB309" s="18" t="str">
        <f t="shared" si="497"/>
        <v>14050_h3_sta.xml</v>
      </c>
      <c r="AC309" s="18" t="str">
        <f t="shared" si="486"/>
        <v>14050.2076</v>
      </c>
      <c r="AD309" s="18" t="str">
        <f t="shared" si="476"/>
        <v>14050.2077</v>
      </c>
      <c r="AE309" s="20">
        <f t="shared" si="477"/>
        <v>2</v>
      </c>
      <c r="AF309" s="15">
        <v>1</v>
      </c>
      <c r="AG309" s="3">
        <v>0</v>
      </c>
      <c r="AH309" s="20" t="str">
        <f>VLOOKUP(Q309,Liste_plantes!$A$2:$C$7,3,FALSE)</f>
        <v>ItalianRyegrass_CoverCrop_plt.xml</v>
      </c>
      <c r="AI309" s="20" t="str">
        <f>CONCATENATE(J309,"-",L309,"-",VLOOKUP(Q309,Liste_plantes!$A$2:$B$7,2,FALSE),"_tec.xml")</f>
        <v>1-2-rgi_tec.xml</v>
      </c>
      <c r="AJ309" s="3" t="s">
        <v>16</v>
      </c>
      <c r="AK309" s="15" t="s">
        <v>16</v>
      </c>
      <c r="AL309" s="15" t="s">
        <v>16</v>
      </c>
      <c r="AM309" s="15" t="s">
        <v>16</v>
      </c>
    </row>
    <row r="310" spans="1:39" x14ac:dyDescent="0.3">
      <c r="A310" s="55" t="str">
        <f t="shared" ref="A310:N310" si="504">A309</f>
        <v>cnrm-cm5-aladin63</v>
      </c>
      <c r="B310" s="55" t="str">
        <f t="shared" si="504"/>
        <v>cca</v>
      </c>
      <c r="C310" s="55" t="str">
        <f t="shared" si="504"/>
        <v>8.5</v>
      </c>
      <c r="D310" s="55">
        <f t="shared" si="504"/>
        <v>1895</v>
      </c>
      <c r="E310" s="55">
        <f t="shared" si="504"/>
        <v>14050</v>
      </c>
      <c r="F310" s="55" t="str">
        <f t="shared" si="504"/>
        <v>781_1895</v>
      </c>
      <c r="G310" s="55">
        <f t="shared" si="504"/>
        <v>330562</v>
      </c>
      <c r="H310" s="55" t="str">
        <f t="shared" si="504"/>
        <v>0.1574</v>
      </c>
      <c r="I310" s="55" t="str">
        <f t="shared" si="470"/>
        <v>562_NGC25</v>
      </c>
      <c r="J310" s="55">
        <f t="shared" si="504"/>
        <v>1</v>
      </c>
      <c r="K310" s="55" t="str">
        <f t="shared" si="504"/>
        <v>BT_ci_MF</v>
      </c>
      <c r="L310" s="55">
        <f t="shared" si="504"/>
        <v>2</v>
      </c>
      <c r="M310" s="55" t="str">
        <f t="shared" si="504"/>
        <v>BT</v>
      </c>
      <c r="N310" s="55" t="str">
        <f t="shared" si="504"/>
        <v>h3</v>
      </c>
      <c r="O310" s="55">
        <f t="shared" si="479"/>
        <v>2077</v>
      </c>
      <c r="P310" s="55">
        <f t="shared" si="422"/>
        <v>2077</v>
      </c>
      <c r="Q310" s="55" t="str">
        <f t="shared" si="483"/>
        <v>maïs fourrage</v>
      </c>
      <c r="R310" s="55" t="str">
        <f t="shared" si="480"/>
        <v>ok</v>
      </c>
      <c r="S310" s="50" t="str">
        <f t="shared" si="415"/>
        <v>781_1895-562_NGC25-1-2-BT-h3</v>
      </c>
      <c r="T310" s="50" t="str">
        <f>CONCATENATE(F310,"-",I310,"-",J310,"-",L310,"-",M310,"-",N310,"-",P310,"-",VLOOKUP(Q310,Liste_plantes!$A$2:$B$7,2,FALSE))</f>
        <v>781_1895-562_NGC25-1-2-BT-h3-2077-MF</v>
      </c>
      <c r="U310" s="86">
        <f t="shared" si="488"/>
        <v>64718</v>
      </c>
      <c r="V310" s="86" t="str">
        <f t="shared" si="423"/>
        <v>01/10/2077</v>
      </c>
      <c r="W310" s="53" t="str">
        <f t="shared" si="484"/>
        <v>OK</v>
      </c>
      <c r="X310" s="28">
        <f t="shared" si="500"/>
        <v>68</v>
      </c>
      <c r="Y310" s="28">
        <f t="shared" si="490"/>
        <v>274</v>
      </c>
      <c r="Z310" s="20" t="str">
        <f t="shared" si="485"/>
        <v>snu_ini.xml</v>
      </c>
      <c r="AA310" s="50" t="str">
        <f t="shared" si="474"/>
        <v>330562_0.1574</v>
      </c>
      <c r="AB310" s="18" t="str">
        <f t="shared" si="497"/>
        <v>14050_h3_sta.xml</v>
      </c>
      <c r="AC310" s="18" t="str">
        <f t="shared" si="486"/>
        <v>14050.2077</v>
      </c>
      <c r="AD310" s="18" t="str">
        <f t="shared" si="476"/>
        <v>14050.2077</v>
      </c>
      <c r="AE310" s="20">
        <f t="shared" si="477"/>
        <v>1</v>
      </c>
      <c r="AF310" s="15">
        <v>1</v>
      </c>
      <c r="AG310" s="3">
        <v>0</v>
      </c>
      <c r="AH310" s="20" t="str">
        <f>VLOOKUP(Q310,Liste_plantes!$A$2:$C$7,3,FALSE)</f>
        <v>corn_plt.xml</v>
      </c>
      <c r="AI310" s="20" t="str">
        <f>CONCATENATE(J310,"-",L310,"-",VLOOKUP(Q310,Liste_plantes!$A$2:$B$7,2,FALSE),"_tec.xml")</f>
        <v>1-2-MF_tec.xml</v>
      </c>
      <c r="AJ310" s="3" t="s">
        <v>16</v>
      </c>
      <c r="AK310" s="15" t="s">
        <v>16</v>
      </c>
      <c r="AL310" s="15" t="s">
        <v>16</v>
      </c>
      <c r="AM310" s="15" t="s">
        <v>16</v>
      </c>
    </row>
    <row r="311" spans="1:39" x14ac:dyDescent="0.3">
      <c r="A311" s="55" t="str">
        <f t="shared" ref="A311:N311" si="505">A310</f>
        <v>cnrm-cm5-aladin63</v>
      </c>
      <c r="B311" s="55" t="str">
        <f t="shared" si="505"/>
        <v>cca</v>
      </c>
      <c r="C311" s="55" t="str">
        <f t="shared" si="505"/>
        <v>8.5</v>
      </c>
      <c r="D311" s="55">
        <f t="shared" si="505"/>
        <v>1895</v>
      </c>
      <c r="E311" s="55">
        <f t="shared" si="505"/>
        <v>14050</v>
      </c>
      <c r="F311" s="55" t="str">
        <f t="shared" si="505"/>
        <v>781_1895</v>
      </c>
      <c r="G311" s="55">
        <f t="shared" si="505"/>
        <v>330562</v>
      </c>
      <c r="H311" s="55" t="str">
        <f t="shared" si="505"/>
        <v>0.1574</v>
      </c>
      <c r="I311" s="55" t="str">
        <f t="shared" si="470"/>
        <v>562_NGC25</v>
      </c>
      <c r="J311" s="55">
        <f t="shared" si="505"/>
        <v>1</v>
      </c>
      <c r="K311" s="55" t="str">
        <f t="shared" si="505"/>
        <v>BT_ci_MF</v>
      </c>
      <c r="L311" s="55">
        <f t="shared" si="505"/>
        <v>2</v>
      </c>
      <c r="M311" s="55" t="str">
        <f t="shared" si="505"/>
        <v>BT</v>
      </c>
      <c r="N311" s="55" t="str">
        <f t="shared" si="505"/>
        <v>h3</v>
      </c>
      <c r="O311" s="55">
        <f t="shared" si="479"/>
        <v>2077</v>
      </c>
      <c r="P311" s="55">
        <f t="shared" si="422"/>
        <v>2078</v>
      </c>
      <c r="Q311" s="55" t="str">
        <f t="shared" si="483"/>
        <v>blé tendre</v>
      </c>
      <c r="R311" s="55" t="str">
        <f t="shared" si="480"/>
        <v>ok</v>
      </c>
      <c r="S311" s="50" t="str">
        <f t="shared" si="415"/>
        <v>781_1895-562_NGC25-1-2-BT-h3</v>
      </c>
      <c r="T311" s="50" t="str">
        <f>CONCATENATE(F311,"-",I311,"-",J311,"-",L311,"-",M311,"-",N311,"-",P311,"-",VLOOKUP(Q311,Liste_plantes!$A$2:$B$7,2,FALSE))</f>
        <v>781_1895-562_NGC25-1-2-BT-h3-2078-BT</v>
      </c>
      <c r="U311" s="86">
        <f t="shared" si="488"/>
        <v>64925</v>
      </c>
      <c r="V311" s="86" t="str">
        <f t="shared" si="423"/>
        <v>15/08/2078</v>
      </c>
      <c r="W311" s="53" t="str">
        <f t="shared" si="484"/>
        <v>OK</v>
      </c>
      <c r="X311" s="28">
        <f t="shared" si="500"/>
        <v>275</v>
      </c>
      <c r="Y311" s="28">
        <f t="shared" si="490"/>
        <v>592</v>
      </c>
      <c r="Z311" s="20" t="str">
        <f t="shared" si="485"/>
        <v>snu_ini.xml</v>
      </c>
      <c r="AA311" s="50" t="str">
        <f t="shared" si="474"/>
        <v>330562_0.1574</v>
      </c>
      <c r="AB311" s="18" t="str">
        <f t="shared" si="497"/>
        <v>14050_h3_sta.xml</v>
      </c>
      <c r="AC311" s="18" t="str">
        <f t="shared" si="486"/>
        <v>14050.2077</v>
      </c>
      <c r="AD311" s="18" t="str">
        <f t="shared" si="476"/>
        <v>14050.2078</v>
      </c>
      <c r="AE311" s="20">
        <f t="shared" si="477"/>
        <v>2</v>
      </c>
      <c r="AF311" s="15">
        <v>1</v>
      </c>
      <c r="AG311" s="3">
        <v>0</v>
      </c>
      <c r="AH311" s="20" t="str">
        <f>VLOOKUP(Q311,Liste_plantes!$A$2:$C$7,3,FALSE)</f>
        <v>wheat_plt.xml</v>
      </c>
      <c r="AI311" s="20" t="str">
        <f>CONCATENATE(J311,"-",L311,"-",VLOOKUP(Q311,Liste_plantes!$A$2:$B$7,2,FALSE),"_tec.xml")</f>
        <v>1-2-BT_tec.xml</v>
      </c>
      <c r="AJ311" s="3" t="s">
        <v>16</v>
      </c>
      <c r="AK311" s="15" t="s">
        <v>16</v>
      </c>
      <c r="AL311" s="15" t="s">
        <v>16</v>
      </c>
      <c r="AM311" s="15" t="s">
        <v>16</v>
      </c>
    </row>
    <row r="312" spans="1:39" x14ac:dyDescent="0.3">
      <c r="A312" s="55" t="str">
        <f t="shared" ref="A312:N312" si="506">A311</f>
        <v>cnrm-cm5-aladin63</v>
      </c>
      <c r="B312" s="55" t="str">
        <f t="shared" si="506"/>
        <v>cca</v>
      </c>
      <c r="C312" s="55" t="str">
        <f t="shared" si="506"/>
        <v>8.5</v>
      </c>
      <c r="D312" s="55">
        <f t="shared" si="506"/>
        <v>1895</v>
      </c>
      <c r="E312" s="55">
        <f t="shared" si="506"/>
        <v>14050</v>
      </c>
      <c r="F312" s="55" t="str">
        <f t="shared" si="506"/>
        <v>781_1895</v>
      </c>
      <c r="G312" s="55">
        <f t="shared" si="506"/>
        <v>330562</v>
      </c>
      <c r="H312" s="55" t="str">
        <f t="shared" si="506"/>
        <v>0.1574</v>
      </c>
      <c r="I312" s="55" t="str">
        <f t="shared" si="470"/>
        <v>562_NGC25</v>
      </c>
      <c r="J312" s="55">
        <f t="shared" si="506"/>
        <v>1</v>
      </c>
      <c r="K312" s="55" t="str">
        <f t="shared" si="506"/>
        <v>BT_ci_MF</v>
      </c>
      <c r="L312" s="55">
        <f t="shared" si="506"/>
        <v>2</v>
      </c>
      <c r="M312" s="55" t="str">
        <f t="shared" si="506"/>
        <v>BT</v>
      </c>
      <c r="N312" s="55" t="str">
        <f t="shared" si="506"/>
        <v>h3</v>
      </c>
      <c r="O312" s="55">
        <f t="shared" si="479"/>
        <v>2078</v>
      </c>
      <c r="P312" s="55">
        <f t="shared" si="422"/>
        <v>2079</v>
      </c>
      <c r="Q312" s="55" t="str">
        <f t="shared" si="483"/>
        <v>ray grass d'Italie</v>
      </c>
      <c r="R312" s="55" t="str">
        <f t="shared" si="480"/>
        <v>ok</v>
      </c>
      <c r="S312" s="50" t="str">
        <f t="shared" si="415"/>
        <v>781_1895-562_NGC25-1-2-BT-h3</v>
      </c>
      <c r="T312" s="50" t="str">
        <f>CONCATENATE(F312,"-",I312,"-",J312,"-",L312,"-",M312,"-",N312,"-",P312,"-",VLOOKUP(Q312,Liste_plantes!$A$2:$B$7,2,FALSE))</f>
        <v>781_1895-562_NGC25-1-2-BT-h3-2079-rgi</v>
      </c>
      <c r="U312" s="86">
        <f t="shared" si="488"/>
        <v>65243</v>
      </c>
      <c r="V312" s="86" t="str">
        <f t="shared" si="423"/>
        <v>08/03/2079</v>
      </c>
      <c r="W312" s="53" t="str">
        <f t="shared" si="484"/>
        <v>OK</v>
      </c>
      <c r="X312" s="28">
        <f t="shared" si="500"/>
        <v>228</v>
      </c>
      <c r="Y312" s="28">
        <f t="shared" si="490"/>
        <v>432</v>
      </c>
      <c r="Z312" s="20" t="str">
        <f t="shared" si="485"/>
        <v>snu_ini.xml</v>
      </c>
      <c r="AA312" s="50" t="str">
        <f t="shared" si="474"/>
        <v>330562_0.1574</v>
      </c>
      <c r="AB312" s="18" t="str">
        <f t="shared" si="497"/>
        <v>14050_h3_sta.xml</v>
      </c>
      <c r="AC312" s="18" t="str">
        <f t="shared" si="486"/>
        <v>14050.2078</v>
      </c>
      <c r="AD312" s="18" t="str">
        <f t="shared" si="476"/>
        <v>14050.2079</v>
      </c>
      <c r="AE312" s="20">
        <f t="shared" si="477"/>
        <v>2</v>
      </c>
      <c r="AF312" s="15">
        <v>1</v>
      </c>
      <c r="AG312" s="3">
        <v>0</v>
      </c>
      <c r="AH312" s="20" t="str">
        <f>VLOOKUP(Q312,Liste_plantes!$A$2:$C$7,3,FALSE)</f>
        <v>ItalianRyegrass_CoverCrop_plt.xml</v>
      </c>
      <c r="AI312" s="20" t="str">
        <f>CONCATENATE(J312,"-",L312,"-",VLOOKUP(Q312,Liste_plantes!$A$2:$B$7,2,FALSE),"_tec.xml")</f>
        <v>1-2-rgi_tec.xml</v>
      </c>
      <c r="AJ312" s="3" t="s">
        <v>16</v>
      </c>
      <c r="AK312" s="15" t="s">
        <v>16</v>
      </c>
      <c r="AL312" s="15" t="s">
        <v>16</v>
      </c>
      <c r="AM312" s="15" t="s">
        <v>16</v>
      </c>
    </row>
    <row r="313" spans="1:39" x14ac:dyDescent="0.3">
      <c r="A313" s="55" t="str">
        <f t="shared" ref="A313:N313" si="507">A312</f>
        <v>cnrm-cm5-aladin63</v>
      </c>
      <c r="B313" s="55" t="str">
        <f t="shared" si="507"/>
        <v>cca</v>
      </c>
      <c r="C313" s="55" t="str">
        <f t="shared" si="507"/>
        <v>8.5</v>
      </c>
      <c r="D313" s="55">
        <f t="shared" si="507"/>
        <v>1895</v>
      </c>
      <c r="E313" s="55">
        <f t="shared" si="507"/>
        <v>14050</v>
      </c>
      <c r="F313" s="55" t="str">
        <f t="shared" si="507"/>
        <v>781_1895</v>
      </c>
      <c r="G313" s="55">
        <f t="shared" si="507"/>
        <v>330562</v>
      </c>
      <c r="H313" s="55" t="str">
        <f t="shared" si="507"/>
        <v>0.1574</v>
      </c>
      <c r="I313" s="55" t="str">
        <f t="shared" si="470"/>
        <v>562_NGC25</v>
      </c>
      <c r="J313" s="55">
        <f t="shared" si="507"/>
        <v>1</v>
      </c>
      <c r="K313" s="55" t="str">
        <f t="shared" si="507"/>
        <v>BT_ci_MF</v>
      </c>
      <c r="L313" s="55">
        <f t="shared" si="507"/>
        <v>2</v>
      </c>
      <c r="M313" s="55" t="str">
        <f t="shared" si="507"/>
        <v>BT</v>
      </c>
      <c r="N313" s="55" t="str">
        <f t="shared" si="507"/>
        <v>h3</v>
      </c>
      <c r="O313" s="55">
        <f t="shared" si="479"/>
        <v>2079</v>
      </c>
      <c r="P313" s="55">
        <f t="shared" si="422"/>
        <v>2079</v>
      </c>
      <c r="Q313" s="55" t="str">
        <f t="shared" si="483"/>
        <v>maïs fourrage</v>
      </c>
      <c r="R313" s="55" t="str">
        <f t="shared" si="480"/>
        <v>ok</v>
      </c>
      <c r="S313" s="50" t="str">
        <f t="shared" si="415"/>
        <v>781_1895-562_NGC25-1-2-BT-h3</v>
      </c>
      <c r="T313" s="50" t="str">
        <f>CONCATENATE(F313,"-",I313,"-",J313,"-",L313,"-",M313,"-",N313,"-",P313,"-",VLOOKUP(Q313,Liste_plantes!$A$2:$B$7,2,FALSE))</f>
        <v>781_1895-562_NGC25-1-2-BT-h3-2079-MF</v>
      </c>
      <c r="U313" s="86">
        <f t="shared" si="488"/>
        <v>65448</v>
      </c>
      <c r="V313" s="86" t="str">
        <f t="shared" si="423"/>
        <v>01/10/2079</v>
      </c>
      <c r="W313" s="53" t="str">
        <f t="shared" si="484"/>
        <v>OK</v>
      </c>
      <c r="X313" s="28">
        <f t="shared" si="500"/>
        <v>68</v>
      </c>
      <c r="Y313" s="28">
        <f t="shared" si="490"/>
        <v>274</v>
      </c>
      <c r="Z313" s="20" t="str">
        <f t="shared" si="485"/>
        <v>snu_ini.xml</v>
      </c>
      <c r="AA313" s="50" t="str">
        <f t="shared" si="474"/>
        <v>330562_0.1574</v>
      </c>
      <c r="AB313" s="18" t="str">
        <f t="shared" si="497"/>
        <v>14050_h3_sta.xml</v>
      </c>
      <c r="AC313" s="18" t="str">
        <f t="shared" si="486"/>
        <v>14050.2079</v>
      </c>
      <c r="AD313" s="18" t="str">
        <f t="shared" si="476"/>
        <v>14050.2079</v>
      </c>
      <c r="AE313" s="20">
        <f t="shared" si="477"/>
        <v>1</v>
      </c>
      <c r="AF313" s="15">
        <v>1</v>
      </c>
      <c r="AG313" s="3">
        <v>0</v>
      </c>
      <c r="AH313" s="20" t="str">
        <f>VLOOKUP(Q313,Liste_plantes!$A$2:$C$7,3,FALSE)</f>
        <v>corn_plt.xml</v>
      </c>
      <c r="AI313" s="20" t="str">
        <f>CONCATENATE(J313,"-",L313,"-",VLOOKUP(Q313,Liste_plantes!$A$2:$B$7,2,FALSE),"_tec.xml")</f>
        <v>1-2-MF_tec.xml</v>
      </c>
      <c r="AJ313" s="3" t="s">
        <v>16</v>
      </c>
      <c r="AK313" s="15" t="s">
        <v>16</v>
      </c>
      <c r="AL313" s="15" t="s">
        <v>16</v>
      </c>
      <c r="AM313" s="15" t="s">
        <v>16</v>
      </c>
    </row>
    <row r="314" spans="1:39" x14ac:dyDescent="0.3">
      <c r="A314" s="55" t="str">
        <f t="shared" ref="A314:N314" si="508">A313</f>
        <v>cnrm-cm5-aladin63</v>
      </c>
      <c r="B314" s="55" t="str">
        <f t="shared" si="508"/>
        <v>cca</v>
      </c>
      <c r="C314" s="55" t="str">
        <f t="shared" si="508"/>
        <v>8.5</v>
      </c>
      <c r="D314" s="55">
        <f t="shared" si="508"/>
        <v>1895</v>
      </c>
      <c r="E314" s="55">
        <f t="shared" si="508"/>
        <v>14050</v>
      </c>
      <c r="F314" s="55" t="str">
        <f t="shared" si="508"/>
        <v>781_1895</v>
      </c>
      <c r="G314" s="55">
        <f t="shared" si="508"/>
        <v>330562</v>
      </c>
      <c r="H314" s="55" t="str">
        <f t="shared" si="508"/>
        <v>0.1574</v>
      </c>
      <c r="I314" s="55" t="str">
        <f t="shared" si="470"/>
        <v>562_NGC25</v>
      </c>
      <c r="J314" s="55">
        <f t="shared" si="508"/>
        <v>1</v>
      </c>
      <c r="K314" s="55" t="str">
        <f t="shared" si="508"/>
        <v>BT_ci_MF</v>
      </c>
      <c r="L314" s="55">
        <f t="shared" si="508"/>
        <v>2</v>
      </c>
      <c r="M314" s="55" t="str">
        <f t="shared" si="508"/>
        <v>BT</v>
      </c>
      <c r="N314" s="55" t="str">
        <f t="shared" si="508"/>
        <v>h3</v>
      </c>
      <c r="O314" s="55">
        <f t="shared" si="479"/>
        <v>2079</v>
      </c>
      <c r="P314" s="55">
        <f t="shared" si="422"/>
        <v>2080</v>
      </c>
      <c r="Q314" s="55" t="str">
        <f t="shared" si="483"/>
        <v>blé tendre</v>
      </c>
      <c r="R314" s="55" t="str">
        <f t="shared" si="480"/>
        <v>ok</v>
      </c>
      <c r="S314" s="50" t="str">
        <f t="shared" si="415"/>
        <v>781_1895-562_NGC25-1-2-BT-h3</v>
      </c>
      <c r="T314" s="50" t="str">
        <f>CONCATENATE(F314,"-",I314,"-",J314,"-",L314,"-",M314,"-",N314,"-",P314,"-",VLOOKUP(Q314,Liste_plantes!$A$2:$B$7,2,FALSE))</f>
        <v>781_1895-562_NGC25-1-2-BT-h3-2080-BT</v>
      </c>
      <c r="U314" s="86">
        <f t="shared" si="488"/>
        <v>65655</v>
      </c>
      <c r="V314" s="86" t="str">
        <f t="shared" si="423"/>
        <v>15/08/2080</v>
      </c>
      <c r="W314" s="53" t="str">
        <f t="shared" si="484"/>
        <v>OK</v>
      </c>
      <c r="X314" s="28">
        <f t="shared" si="500"/>
        <v>275</v>
      </c>
      <c r="Y314" s="28">
        <f t="shared" si="490"/>
        <v>593</v>
      </c>
      <c r="Z314" s="20" t="str">
        <f t="shared" si="485"/>
        <v>snu_ini.xml</v>
      </c>
      <c r="AA314" s="50" t="str">
        <f t="shared" si="474"/>
        <v>330562_0.1574</v>
      </c>
      <c r="AB314" s="18" t="str">
        <f t="shared" si="497"/>
        <v>14050_h3_sta.xml</v>
      </c>
      <c r="AC314" s="18" t="str">
        <f t="shared" si="486"/>
        <v>14050.2079</v>
      </c>
      <c r="AD314" s="18" t="str">
        <f t="shared" si="476"/>
        <v>14050.2080</v>
      </c>
      <c r="AE314" s="20">
        <f t="shared" si="477"/>
        <v>2</v>
      </c>
      <c r="AF314" s="15">
        <v>1</v>
      </c>
      <c r="AG314" s="3">
        <v>0</v>
      </c>
      <c r="AH314" s="20" t="str">
        <f>VLOOKUP(Q314,Liste_plantes!$A$2:$C$7,3,FALSE)</f>
        <v>wheat_plt.xml</v>
      </c>
      <c r="AI314" s="20" t="str">
        <f>CONCATENATE(J314,"-",L314,"-",VLOOKUP(Q314,Liste_plantes!$A$2:$B$7,2,FALSE),"_tec.xml")</f>
        <v>1-2-BT_tec.xml</v>
      </c>
      <c r="AJ314" s="3" t="s">
        <v>16</v>
      </c>
      <c r="AK314" s="15" t="s">
        <v>16</v>
      </c>
      <c r="AL314" s="15" t="s">
        <v>16</v>
      </c>
      <c r="AM314" s="15" t="s">
        <v>16</v>
      </c>
    </row>
    <row r="315" spans="1:39" x14ac:dyDescent="0.3">
      <c r="A315" s="55" t="str">
        <f t="shared" ref="A315:N315" si="509">A314</f>
        <v>cnrm-cm5-aladin63</v>
      </c>
      <c r="B315" s="55" t="str">
        <f t="shared" si="509"/>
        <v>cca</v>
      </c>
      <c r="C315" s="55" t="str">
        <f t="shared" si="509"/>
        <v>8.5</v>
      </c>
      <c r="D315" s="55">
        <f t="shared" si="509"/>
        <v>1895</v>
      </c>
      <c r="E315" s="55">
        <f t="shared" si="509"/>
        <v>14050</v>
      </c>
      <c r="F315" s="55" t="str">
        <f t="shared" si="509"/>
        <v>781_1895</v>
      </c>
      <c r="G315" s="55">
        <f t="shared" si="509"/>
        <v>330562</v>
      </c>
      <c r="H315" s="55" t="str">
        <f t="shared" si="509"/>
        <v>0.1574</v>
      </c>
      <c r="I315" s="55" t="str">
        <f t="shared" si="470"/>
        <v>562_NGC25</v>
      </c>
      <c r="J315" s="55">
        <f t="shared" si="509"/>
        <v>1</v>
      </c>
      <c r="K315" s="55" t="str">
        <f t="shared" si="509"/>
        <v>BT_ci_MF</v>
      </c>
      <c r="L315" s="55">
        <f t="shared" si="509"/>
        <v>2</v>
      </c>
      <c r="M315" s="55" t="str">
        <f t="shared" si="509"/>
        <v>BT</v>
      </c>
      <c r="N315" s="55" t="str">
        <f t="shared" si="509"/>
        <v>h3</v>
      </c>
      <c r="O315" s="55">
        <f t="shared" si="479"/>
        <v>2080</v>
      </c>
      <c r="P315" s="55">
        <f t="shared" si="422"/>
        <v>2081</v>
      </c>
      <c r="Q315" s="55" t="str">
        <f t="shared" si="483"/>
        <v>ray grass d'Italie</v>
      </c>
      <c r="R315" s="55" t="str">
        <f t="shared" si="480"/>
        <v>ok</v>
      </c>
      <c r="S315" s="50" t="str">
        <f t="shared" si="415"/>
        <v>781_1895-562_NGC25-1-2-BT-h3</v>
      </c>
      <c r="T315" s="50" t="str">
        <f>CONCATENATE(F315,"-",I315,"-",J315,"-",L315,"-",M315,"-",N315,"-",P315,"-",VLOOKUP(Q315,Liste_plantes!$A$2:$B$7,2,FALSE))</f>
        <v>781_1895-562_NGC25-1-2-BT-h3-2081-rgi</v>
      </c>
      <c r="U315" s="86">
        <f t="shared" si="488"/>
        <v>65974</v>
      </c>
      <c r="V315" s="86" t="str">
        <f t="shared" si="423"/>
        <v>08/03/2081</v>
      </c>
      <c r="W315" s="53" t="str">
        <f t="shared" si="484"/>
        <v>OK</v>
      </c>
      <c r="X315" s="28">
        <f t="shared" si="500"/>
        <v>229</v>
      </c>
      <c r="Y315" s="28">
        <f t="shared" si="490"/>
        <v>433</v>
      </c>
      <c r="Z315" s="20" t="str">
        <f t="shared" si="485"/>
        <v>snu_ini.xml</v>
      </c>
      <c r="AA315" s="50" t="str">
        <f t="shared" si="474"/>
        <v>330562_0.1574</v>
      </c>
      <c r="AB315" s="18" t="str">
        <f t="shared" si="497"/>
        <v>14050_h3_sta.xml</v>
      </c>
      <c r="AC315" s="18" t="str">
        <f t="shared" si="486"/>
        <v>14050.2080</v>
      </c>
      <c r="AD315" s="18" t="str">
        <f t="shared" si="476"/>
        <v>14050.2081</v>
      </c>
      <c r="AE315" s="20">
        <f t="shared" si="477"/>
        <v>2</v>
      </c>
      <c r="AF315" s="15">
        <v>1</v>
      </c>
      <c r="AG315" s="3">
        <v>0</v>
      </c>
      <c r="AH315" s="20" t="str">
        <f>VLOOKUP(Q315,Liste_plantes!$A$2:$C$7,3,FALSE)</f>
        <v>ItalianRyegrass_CoverCrop_plt.xml</v>
      </c>
      <c r="AI315" s="20" t="str">
        <f>CONCATENATE(J315,"-",L315,"-",VLOOKUP(Q315,Liste_plantes!$A$2:$B$7,2,FALSE),"_tec.xml")</f>
        <v>1-2-rgi_tec.xml</v>
      </c>
      <c r="AJ315" s="3" t="s">
        <v>16</v>
      </c>
      <c r="AK315" s="15" t="s">
        <v>16</v>
      </c>
      <c r="AL315" s="15" t="s">
        <v>16</v>
      </c>
      <c r="AM315" s="15" t="s">
        <v>16</v>
      </c>
    </row>
    <row r="316" spans="1:39" x14ac:dyDescent="0.3">
      <c r="A316" s="55" t="str">
        <f t="shared" ref="A316:N316" si="510">A315</f>
        <v>cnrm-cm5-aladin63</v>
      </c>
      <c r="B316" s="55" t="str">
        <f t="shared" si="510"/>
        <v>cca</v>
      </c>
      <c r="C316" s="55" t="str">
        <f t="shared" si="510"/>
        <v>8.5</v>
      </c>
      <c r="D316" s="55">
        <f t="shared" si="510"/>
        <v>1895</v>
      </c>
      <c r="E316" s="55">
        <f t="shared" si="510"/>
        <v>14050</v>
      </c>
      <c r="F316" s="55" t="str">
        <f t="shared" si="510"/>
        <v>781_1895</v>
      </c>
      <c r="G316" s="55">
        <f t="shared" si="510"/>
        <v>330562</v>
      </c>
      <c r="H316" s="55" t="str">
        <f t="shared" si="510"/>
        <v>0.1574</v>
      </c>
      <c r="I316" s="55" t="str">
        <f t="shared" si="470"/>
        <v>562_NGC25</v>
      </c>
      <c r="J316" s="55">
        <f t="shared" si="510"/>
        <v>1</v>
      </c>
      <c r="K316" s="55" t="str">
        <f t="shared" si="510"/>
        <v>BT_ci_MF</v>
      </c>
      <c r="L316" s="55">
        <f t="shared" si="510"/>
        <v>2</v>
      </c>
      <c r="M316" s="55" t="str">
        <f t="shared" si="510"/>
        <v>BT</v>
      </c>
      <c r="N316" s="55" t="str">
        <f t="shared" si="510"/>
        <v>h3</v>
      </c>
      <c r="O316" s="55">
        <f t="shared" si="479"/>
        <v>2081</v>
      </c>
      <c r="P316" s="55">
        <f t="shared" si="422"/>
        <v>2081</v>
      </c>
      <c r="Q316" s="55" t="str">
        <f t="shared" si="483"/>
        <v>maïs fourrage</v>
      </c>
      <c r="R316" s="55" t="str">
        <f t="shared" si="480"/>
        <v>ok</v>
      </c>
      <c r="S316" s="50" t="str">
        <f t="shared" si="415"/>
        <v>781_1895-562_NGC25-1-2-BT-h3</v>
      </c>
      <c r="T316" s="50" t="str">
        <f>CONCATENATE(F316,"-",I316,"-",J316,"-",L316,"-",M316,"-",N316,"-",P316,"-",VLOOKUP(Q316,Liste_plantes!$A$2:$B$7,2,FALSE))</f>
        <v>781_1895-562_NGC25-1-2-BT-h3-2081-MF</v>
      </c>
      <c r="U316" s="86">
        <f t="shared" si="488"/>
        <v>66179</v>
      </c>
      <c r="V316" s="86" t="str">
        <f t="shared" si="423"/>
        <v>01/10/2081</v>
      </c>
      <c r="W316" s="53" t="str">
        <f t="shared" si="484"/>
        <v>OK</v>
      </c>
      <c r="X316" s="28">
        <f t="shared" si="500"/>
        <v>68</v>
      </c>
      <c r="Y316" s="28">
        <f t="shared" si="490"/>
        <v>274</v>
      </c>
      <c r="Z316" s="20" t="str">
        <f t="shared" si="485"/>
        <v>snu_ini.xml</v>
      </c>
      <c r="AA316" s="50" t="str">
        <f t="shared" si="474"/>
        <v>330562_0.1574</v>
      </c>
      <c r="AB316" s="18" t="str">
        <f t="shared" si="497"/>
        <v>14050_h3_sta.xml</v>
      </c>
      <c r="AC316" s="18" t="str">
        <f t="shared" si="486"/>
        <v>14050.2081</v>
      </c>
      <c r="AD316" s="18" t="str">
        <f t="shared" si="476"/>
        <v>14050.2081</v>
      </c>
      <c r="AE316" s="20">
        <f t="shared" si="477"/>
        <v>1</v>
      </c>
      <c r="AF316" s="15">
        <v>1</v>
      </c>
      <c r="AG316" s="3">
        <v>0</v>
      </c>
      <c r="AH316" s="20" t="str">
        <f>VLOOKUP(Q316,Liste_plantes!$A$2:$C$7,3,FALSE)</f>
        <v>corn_plt.xml</v>
      </c>
      <c r="AI316" s="20" t="str">
        <f>CONCATENATE(J316,"-",L316,"-",VLOOKUP(Q316,Liste_plantes!$A$2:$B$7,2,FALSE),"_tec.xml")</f>
        <v>1-2-MF_tec.xml</v>
      </c>
      <c r="AJ316" s="3" t="s">
        <v>16</v>
      </c>
      <c r="AK316" s="15" t="s">
        <v>16</v>
      </c>
      <c r="AL316" s="15" t="s">
        <v>16</v>
      </c>
      <c r="AM316" s="15" t="s">
        <v>16</v>
      </c>
    </row>
    <row r="317" spans="1:39" x14ac:dyDescent="0.3">
      <c r="A317" s="55" t="str">
        <f t="shared" ref="A317:N317" si="511">A316</f>
        <v>cnrm-cm5-aladin63</v>
      </c>
      <c r="B317" s="55" t="str">
        <f t="shared" si="511"/>
        <v>cca</v>
      </c>
      <c r="C317" s="55" t="str">
        <f t="shared" si="511"/>
        <v>8.5</v>
      </c>
      <c r="D317" s="55">
        <f t="shared" si="511"/>
        <v>1895</v>
      </c>
      <c r="E317" s="55">
        <f t="shared" si="511"/>
        <v>14050</v>
      </c>
      <c r="F317" s="55" t="str">
        <f t="shared" si="511"/>
        <v>781_1895</v>
      </c>
      <c r="G317" s="55">
        <f t="shared" si="511"/>
        <v>330562</v>
      </c>
      <c r="H317" s="55" t="str">
        <f t="shared" si="511"/>
        <v>0.1574</v>
      </c>
      <c r="I317" s="55" t="str">
        <f t="shared" si="470"/>
        <v>562_NGC25</v>
      </c>
      <c r="J317" s="55">
        <f t="shared" si="511"/>
        <v>1</v>
      </c>
      <c r="K317" s="55" t="str">
        <f t="shared" si="511"/>
        <v>BT_ci_MF</v>
      </c>
      <c r="L317" s="55">
        <f t="shared" si="511"/>
        <v>2</v>
      </c>
      <c r="M317" s="55" t="str">
        <f t="shared" si="511"/>
        <v>BT</v>
      </c>
      <c r="N317" s="55" t="str">
        <f t="shared" si="511"/>
        <v>h3</v>
      </c>
      <c r="O317" s="55">
        <f t="shared" si="479"/>
        <v>2081</v>
      </c>
      <c r="P317" s="55">
        <f t="shared" si="422"/>
        <v>2082</v>
      </c>
      <c r="Q317" s="55" t="str">
        <f t="shared" si="483"/>
        <v>blé tendre</v>
      </c>
      <c r="R317" s="55" t="str">
        <f t="shared" si="480"/>
        <v>ok</v>
      </c>
      <c r="S317" s="50" t="str">
        <f t="shared" si="415"/>
        <v>781_1895-562_NGC25-1-2-BT-h3</v>
      </c>
      <c r="T317" s="50" t="str">
        <f>CONCATENATE(F317,"-",I317,"-",J317,"-",L317,"-",M317,"-",N317,"-",P317,"-",VLOOKUP(Q317,Liste_plantes!$A$2:$B$7,2,FALSE))</f>
        <v>781_1895-562_NGC25-1-2-BT-h3-2082-BT</v>
      </c>
      <c r="U317" s="86">
        <f t="shared" si="488"/>
        <v>66386</v>
      </c>
      <c r="V317" s="86" t="str">
        <f t="shared" si="423"/>
        <v>15/08/2082</v>
      </c>
      <c r="W317" s="53" t="str">
        <f t="shared" si="484"/>
        <v>OK</v>
      </c>
      <c r="X317" s="28">
        <f t="shared" si="500"/>
        <v>275</v>
      </c>
      <c r="Y317" s="28">
        <f t="shared" si="490"/>
        <v>592</v>
      </c>
      <c r="Z317" s="20" t="str">
        <f t="shared" si="485"/>
        <v>snu_ini.xml</v>
      </c>
      <c r="AA317" s="50" t="str">
        <f t="shared" si="474"/>
        <v>330562_0.1574</v>
      </c>
      <c r="AB317" s="18" t="str">
        <f t="shared" si="497"/>
        <v>14050_h3_sta.xml</v>
      </c>
      <c r="AC317" s="18" t="str">
        <f t="shared" si="486"/>
        <v>14050.2081</v>
      </c>
      <c r="AD317" s="18" t="str">
        <f t="shared" si="476"/>
        <v>14050.2082</v>
      </c>
      <c r="AE317" s="20">
        <f t="shared" si="477"/>
        <v>2</v>
      </c>
      <c r="AF317" s="15">
        <v>1</v>
      </c>
      <c r="AG317" s="3">
        <v>0</v>
      </c>
      <c r="AH317" s="20" t="str">
        <f>VLOOKUP(Q317,Liste_plantes!$A$2:$C$7,3,FALSE)</f>
        <v>wheat_plt.xml</v>
      </c>
      <c r="AI317" s="20" t="str">
        <f>CONCATENATE(J317,"-",L317,"-",VLOOKUP(Q317,Liste_plantes!$A$2:$B$7,2,FALSE),"_tec.xml")</f>
        <v>1-2-BT_tec.xml</v>
      </c>
      <c r="AJ317" s="3" t="s">
        <v>16</v>
      </c>
      <c r="AK317" s="15" t="s">
        <v>16</v>
      </c>
      <c r="AL317" s="15" t="s">
        <v>16</v>
      </c>
      <c r="AM317" s="15" t="s">
        <v>16</v>
      </c>
    </row>
    <row r="318" spans="1:39" x14ac:dyDescent="0.3">
      <c r="A318" s="55" t="str">
        <f t="shared" ref="A318:N318" si="512">A317</f>
        <v>cnrm-cm5-aladin63</v>
      </c>
      <c r="B318" s="55" t="str">
        <f t="shared" si="512"/>
        <v>cca</v>
      </c>
      <c r="C318" s="55" t="str">
        <f t="shared" si="512"/>
        <v>8.5</v>
      </c>
      <c r="D318" s="55">
        <f t="shared" si="512"/>
        <v>1895</v>
      </c>
      <c r="E318" s="55">
        <f t="shared" si="512"/>
        <v>14050</v>
      </c>
      <c r="F318" s="55" t="str">
        <f t="shared" si="512"/>
        <v>781_1895</v>
      </c>
      <c r="G318" s="55">
        <f t="shared" si="512"/>
        <v>330562</v>
      </c>
      <c r="H318" s="55" t="str">
        <f t="shared" si="512"/>
        <v>0.1574</v>
      </c>
      <c r="I318" s="55" t="str">
        <f t="shared" si="470"/>
        <v>562_NGC25</v>
      </c>
      <c r="J318" s="55">
        <f t="shared" si="512"/>
        <v>1</v>
      </c>
      <c r="K318" s="55" t="str">
        <f t="shared" si="512"/>
        <v>BT_ci_MF</v>
      </c>
      <c r="L318" s="55">
        <f t="shared" si="512"/>
        <v>2</v>
      </c>
      <c r="M318" s="55" t="str">
        <f t="shared" si="512"/>
        <v>BT</v>
      </c>
      <c r="N318" s="55" t="str">
        <f t="shared" si="512"/>
        <v>h3</v>
      </c>
      <c r="O318" s="55">
        <f t="shared" si="479"/>
        <v>2082</v>
      </c>
      <c r="P318" s="55">
        <f t="shared" si="422"/>
        <v>2083</v>
      </c>
      <c r="Q318" s="55" t="str">
        <f t="shared" si="483"/>
        <v>ray grass d'Italie</v>
      </c>
      <c r="R318" s="55" t="str">
        <f t="shared" si="480"/>
        <v>ok</v>
      </c>
      <c r="S318" s="50" t="str">
        <f t="shared" si="415"/>
        <v>781_1895-562_NGC25-1-2-BT-h3</v>
      </c>
      <c r="T318" s="50" t="str">
        <f>CONCATENATE(F318,"-",I318,"-",J318,"-",L318,"-",M318,"-",N318,"-",P318,"-",VLOOKUP(Q318,Liste_plantes!$A$2:$B$7,2,FALSE))</f>
        <v>781_1895-562_NGC25-1-2-BT-h3-2083-rgi</v>
      </c>
      <c r="U318" s="86">
        <f t="shared" si="488"/>
        <v>66704</v>
      </c>
      <c r="V318" s="86" t="str">
        <f t="shared" si="423"/>
        <v>08/03/2083</v>
      </c>
      <c r="W318" s="53" t="str">
        <f t="shared" si="484"/>
        <v>OK</v>
      </c>
      <c r="X318" s="28">
        <f t="shared" si="500"/>
        <v>228</v>
      </c>
      <c r="Y318" s="28">
        <f t="shared" si="490"/>
        <v>432</v>
      </c>
      <c r="Z318" s="20" t="str">
        <f t="shared" si="485"/>
        <v>snu_ini.xml</v>
      </c>
      <c r="AA318" s="50" t="str">
        <f t="shared" si="474"/>
        <v>330562_0.1574</v>
      </c>
      <c r="AB318" s="18" t="str">
        <f t="shared" si="497"/>
        <v>14050_h3_sta.xml</v>
      </c>
      <c r="AC318" s="18" t="str">
        <f t="shared" si="486"/>
        <v>14050.2082</v>
      </c>
      <c r="AD318" s="18" t="str">
        <f t="shared" si="476"/>
        <v>14050.2083</v>
      </c>
      <c r="AE318" s="20">
        <f t="shared" si="477"/>
        <v>2</v>
      </c>
      <c r="AF318" s="15">
        <v>1</v>
      </c>
      <c r="AG318" s="3">
        <v>0</v>
      </c>
      <c r="AH318" s="20" t="str">
        <f>VLOOKUP(Q318,Liste_plantes!$A$2:$C$7,3,FALSE)</f>
        <v>ItalianRyegrass_CoverCrop_plt.xml</v>
      </c>
      <c r="AI318" s="20" t="str">
        <f>CONCATENATE(J318,"-",L318,"-",VLOOKUP(Q318,Liste_plantes!$A$2:$B$7,2,FALSE),"_tec.xml")</f>
        <v>1-2-rgi_tec.xml</v>
      </c>
      <c r="AJ318" s="3" t="s">
        <v>16</v>
      </c>
      <c r="AK318" s="15" t="s">
        <v>16</v>
      </c>
      <c r="AL318" s="15" t="s">
        <v>16</v>
      </c>
      <c r="AM318" s="15" t="s">
        <v>16</v>
      </c>
    </row>
    <row r="319" spans="1:39" x14ac:dyDescent="0.3">
      <c r="A319" s="55" t="str">
        <f t="shared" ref="A319:N319" si="513">A318</f>
        <v>cnrm-cm5-aladin63</v>
      </c>
      <c r="B319" s="55" t="str">
        <f t="shared" si="513"/>
        <v>cca</v>
      </c>
      <c r="C319" s="55" t="str">
        <f t="shared" si="513"/>
        <v>8.5</v>
      </c>
      <c r="D319" s="55">
        <f t="shared" si="513"/>
        <v>1895</v>
      </c>
      <c r="E319" s="55">
        <f t="shared" si="513"/>
        <v>14050</v>
      </c>
      <c r="F319" s="55" t="str">
        <f t="shared" si="513"/>
        <v>781_1895</v>
      </c>
      <c r="G319" s="55">
        <f t="shared" si="513"/>
        <v>330562</v>
      </c>
      <c r="H319" s="55" t="str">
        <f t="shared" si="513"/>
        <v>0.1574</v>
      </c>
      <c r="I319" s="55" t="str">
        <f t="shared" si="470"/>
        <v>562_NGC25</v>
      </c>
      <c r="J319" s="55">
        <f t="shared" si="513"/>
        <v>1</v>
      </c>
      <c r="K319" s="55" t="str">
        <f t="shared" si="513"/>
        <v>BT_ci_MF</v>
      </c>
      <c r="L319" s="55">
        <f t="shared" si="513"/>
        <v>2</v>
      </c>
      <c r="M319" s="55" t="str">
        <f t="shared" si="513"/>
        <v>BT</v>
      </c>
      <c r="N319" s="55" t="str">
        <f t="shared" si="513"/>
        <v>h3</v>
      </c>
      <c r="O319" s="55">
        <f t="shared" si="479"/>
        <v>2083</v>
      </c>
      <c r="P319" s="55">
        <f t="shared" si="422"/>
        <v>2083</v>
      </c>
      <c r="Q319" s="55" t="str">
        <f t="shared" si="483"/>
        <v>maïs fourrage</v>
      </c>
      <c r="R319" s="55" t="str">
        <f t="shared" si="480"/>
        <v>ok</v>
      </c>
      <c r="S319" s="50" t="str">
        <f t="shared" si="415"/>
        <v>781_1895-562_NGC25-1-2-BT-h3</v>
      </c>
      <c r="T319" s="50" t="str">
        <f>CONCATENATE(F319,"-",I319,"-",J319,"-",L319,"-",M319,"-",N319,"-",P319,"-",VLOOKUP(Q319,Liste_plantes!$A$2:$B$7,2,FALSE))</f>
        <v>781_1895-562_NGC25-1-2-BT-h3-2083-MF</v>
      </c>
      <c r="U319" s="86">
        <f t="shared" si="488"/>
        <v>66909</v>
      </c>
      <c r="V319" s="86" t="str">
        <f t="shared" si="423"/>
        <v>01/10/2083</v>
      </c>
      <c r="W319" s="53" t="str">
        <f t="shared" si="484"/>
        <v>OK</v>
      </c>
      <c r="X319" s="28">
        <f t="shared" si="500"/>
        <v>68</v>
      </c>
      <c r="Y319" s="28">
        <f t="shared" si="490"/>
        <v>274</v>
      </c>
      <c r="Z319" s="20" t="str">
        <f t="shared" si="485"/>
        <v>snu_ini.xml</v>
      </c>
      <c r="AA319" s="50" t="str">
        <f t="shared" si="474"/>
        <v>330562_0.1574</v>
      </c>
      <c r="AB319" s="18" t="str">
        <f t="shared" si="497"/>
        <v>14050_h3_sta.xml</v>
      </c>
      <c r="AC319" s="18" t="str">
        <f t="shared" si="486"/>
        <v>14050.2083</v>
      </c>
      <c r="AD319" s="18" t="str">
        <f t="shared" si="476"/>
        <v>14050.2083</v>
      </c>
      <c r="AE319" s="20">
        <f t="shared" si="477"/>
        <v>1</v>
      </c>
      <c r="AF319" s="15">
        <v>1</v>
      </c>
      <c r="AG319" s="3">
        <v>0</v>
      </c>
      <c r="AH319" s="20" t="str">
        <f>VLOOKUP(Q319,Liste_plantes!$A$2:$C$7,3,FALSE)</f>
        <v>corn_plt.xml</v>
      </c>
      <c r="AI319" s="20" t="str">
        <f>CONCATENATE(J319,"-",L319,"-",VLOOKUP(Q319,Liste_plantes!$A$2:$B$7,2,FALSE),"_tec.xml")</f>
        <v>1-2-MF_tec.xml</v>
      </c>
      <c r="AJ319" s="3" t="s">
        <v>16</v>
      </c>
      <c r="AK319" s="15" t="s">
        <v>16</v>
      </c>
      <c r="AL319" s="15" t="s">
        <v>16</v>
      </c>
      <c r="AM319" s="15" t="s">
        <v>16</v>
      </c>
    </row>
    <row r="320" spans="1:39" x14ac:dyDescent="0.3">
      <c r="A320" s="55" t="str">
        <f t="shared" ref="A320:N320" si="514">A319</f>
        <v>cnrm-cm5-aladin63</v>
      </c>
      <c r="B320" s="55" t="str">
        <f t="shared" si="514"/>
        <v>cca</v>
      </c>
      <c r="C320" s="55" t="str">
        <f t="shared" si="514"/>
        <v>8.5</v>
      </c>
      <c r="D320" s="55">
        <f t="shared" si="514"/>
        <v>1895</v>
      </c>
      <c r="E320" s="55">
        <f t="shared" si="514"/>
        <v>14050</v>
      </c>
      <c r="F320" s="55" t="str">
        <f t="shared" si="514"/>
        <v>781_1895</v>
      </c>
      <c r="G320" s="55">
        <f t="shared" si="514"/>
        <v>330562</v>
      </c>
      <c r="H320" s="55" t="str">
        <f t="shared" si="514"/>
        <v>0.1574</v>
      </c>
      <c r="I320" s="55" t="str">
        <f t="shared" si="470"/>
        <v>562_NGC25</v>
      </c>
      <c r="J320" s="55">
        <f t="shared" si="514"/>
        <v>1</v>
      </c>
      <c r="K320" s="55" t="str">
        <f t="shared" si="514"/>
        <v>BT_ci_MF</v>
      </c>
      <c r="L320" s="55">
        <f t="shared" si="514"/>
        <v>2</v>
      </c>
      <c r="M320" s="55" t="str">
        <f t="shared" si="514"/>
        <v>BT</v>
      </c>
      <c r="N320" s="55" t="str">
        <f t="shared" si="514"/>
        <v>h3</v>
      </c>
      <c r="O320" s="55">
        <f t="shared" si="479"/>
        <v>2083</v>
      </c>
      <c r="P320" s="55">
        <f t="shared" si="422"/>
        <v>2084</v>
      </c>
      <c r="Q320" s="55" t="str">
        <f t="shared" si="483"/>
        <v>blé tendre</v>
      </c>
      <c r="R320" s="55" t="str">
        <f t="shared" si="480"/>
        <v>ok</v>
      </c>
      <c r="S320" s="50" t="str">
        <f t="shared" si="415"/>
        <v>781_1895-562_NGC25-1-2-BT-h3</v>
      </c>
      <c r="T320" s="50" t="str">
        <f>CONCATENATE(F320,"-",I320,"-",J320,"-",L320,"-",M320,"-",N320,"-",P320,"-",VLOOKUP(Q320,Liste_plantes!$A$2:$B$7,2,FALSE))</f>
        <v>781_1895-562_NGC25-1-2-BT-h3-2084-BT</v>
      </c>
      <c r="U320" s="86">
        <f t="shared" si="488"/>
        <v>67116</v>
      </c>
      <c r="V320" s="86" t="str">
        <f t="shared" si="423"/>
        <v>15/08/2084</v>
      </c>
      <c r="W320" s="53" t="str">
        <f t="shared" si="484"/>
        <v>OK</v>
      </c>
      <c r="X320" s="28">
        <f t="shared" si="500"/>
        <v>275</v>
      </c>
      <c r="Y320" s="28">
        <f t="shared" si="490"/>
        <v>593</v>
      </c>
      <c r="Z320" s="20" t="str">
        <f t="shared" si="485"/>
        <v>snu_ini.xml</v>
      </c>
      <c r="AA320" s="50" t="str">
        <f t="shared" si="474"/>
        <v>330562_0.1574</v>
      </c>
      <c r="AB320" s="18" t="str">
        <f t="shared" si="497"/>
        <v>14050_h3_sta.xml</v>
      </c>
      <c r="AC320" s="18" t="str">
        <f t="shared" si="486"/>
        <v>14050.2083</v>
      </c>
      <c r="AD320" s="18" t="str">
        <f t="shared" si="476"/>
        <v>14050.2084</v>
      </c>
      <c r="AE320" s="20">
        <f t="shared" si="477"/>
        <v>2</v>
      </c>
      <c r="AF320" s="15">
        <v>1</v>
      </c>
      <c r="AG320" s="3">
        <v>0</v>
      </c>
      <c r="AH320" s="20" t="str">
        <f>VLOOKUP(Q320,Liste_plantes!$A$2:$C$7,3,FALSE)</f>
        <v>wheat_plt.xml</v>
      </c>
      <c r="AI320" s="20" t="str">
        <f>CONCATENATE(J320,"-",L320,"-",VLOOKUP(Q320,Liste_plantes!$A$2:$B$7,2,FALSE),"_tec.xml")</f>
        <v>1-2-BT_tec.xml</v>
      </c>
      <c r="AJ320" s="3" t="s">
        <v>16</v>
      </c>
      <c r="AK320" s="15" t="s">
        <v>16</v>
      </c>
      <c r="AL320" s="15" t="s">
        <v>16</v>
      </c>
      <c r="AM320" s="15" t="s">
        <v>16</v>
      </c>
    </row>
    <row r="321" spans="1:39" x14ac:dyDescent="0.3">
      <c r="A321" s="55" t="str">
        <f t="shared" ref="A321:N321" si="515">A320</f>
        <v>cnrm-cm5-aladin63</v>
      </c>
      <c r="B321" s="55" t="str">
        <f t="shared" si="515"/>
        <v>cca</v>
      </c>
      <c r="C321" s="55" t="str">
        <f t="shared" si="515"/>
        <v>8.5</v>
      </c>
      <c r="D321" s="55">
        <f t="shared" si="515"/>
        <v>1895</v>
      </c>
      <c r="E321" s="55">
        <f t="shared" si="515"/>
        <v>14050</v>
      </c>
      <c r="F321" s="55" t="str">
        <f t="shared" si="515"/>
        <v>781_1895</v>
      </c>
      <c r="G321" s="55">
        <f t="shared" si="515"/>
        <v>330562</v>
      </c>
      <c r="H321" s="55" t="str">
        <f t="shared" si="515"/>
        <v>0.1574</v>
      </c>
      <c r="I321" s="55" t="str">
        <f t="shared" si="470"/>
        <v>562_NGC25</v>
      </c>
      <c r="J321" s="55">
        <f t="shared" si="515"/>
        <v>1</v>
      </c>
      <c r="K321" s="55" t="str">
        <f t="shared" si="515"/>
        <v>BT_ci_MF</v>
      </c>
      <c r="L321" s="55">
        <f t="shared" si="515"/>
        <v>2</v>
      </c>
      <c r="M321" s="55" t="str">
        <f t="shared" si="515"/>
        <v>BT</v>
      </c>
      <c r="N321" s="55" t="str">
        <f t="shared" si="515"/>
        <v>h3</v>
      </c>
      <c r="O321" s="55">
        <f t="shared" si="479"/>
        <v>2084</v>
      </c>
      <c r="P321" s="55">
        <f t="shared" si="422"/>
        <v>2085</v>
      </c>
      <c r="Q321" s="55" t="str">
        <f t="shared" si="483"/>
        <v>ray grass d'Italie</v>
      </c>
      <c r="R321" s="55" t="str">
        <f t="shared" si="480"/>
        <v>ok</v>
      </c>
      <c r="S321" s="50" t="str">
        <f t="shared" si="415"/>
        <v>781_1895-562_NGC25-1-2-BT-h3</v>
      </c>
      <c r="T321" s="50" t="str">
        <f>CONCATENATE(F321,"-",I321,"-",J321,"-",L321,"-",M321,"-",N321,"-",P321,"-",VLOOKUP(Q321,Liste_plantes!$A$2:$B$7,2,FALSE))</f>
        <v>781_1895-562_NGC25-1-2-BT-h3-2085-rgi</v>
      </c>
      <c r="U321" s="86">
        <f t="shared" si="488"/>
        <v>67435</v>
      </c>
      <c r="V321" s="86" t="str">
        <f t="shared" si="423"/>
        <v>08/03/2085</v>
      </c>
      <c r="W321" s="53" t="str">
        <f t="shared" si="484"/>
        <v>OK</v>
      </c>
      <c r="X321" s="28">
        <f t="shared" si="500"/>
        <v>229</v>
      </c>
      <c r="Y321" s="28">
        <f t="shared" si="490"/>
        <v>433</v>
      </c>
      <c r="Z321" s="20" t="str">
        <f t="shared" si="485"/>
        <v>snu_ini.xml</v>
      </c>
      <c r="AA321" s="50" t="str">
        <f t="shared" si="474"/>
        <v>330562_0.1574</v>
      </c>
      <c r="AB321" s="18" t="str">
        <f t="shared" si="497"/>
        <v>14050_h3_sta.xml</v>
      </c>
      <c r="AC321" s="18" t="str">
        <f t="shared" si="486"/>
        <v>14050.2084</v>
      </c>
      <c r="AD321" s="18" t="str">
        <f t="shared" si="476"/>
        <v>14050.2085</v>
      </c>
      <c r="AE321" s="20">
        <f t="shared" si="477"/>
        <v>2</v>
      </c>
      <c r="AF321" s="15">
        <v>1</v>
      </c>
      <c r="AG321" s="3">
        <v>0</v>
      </c>
      <c r="AH321" s="20" t="str">
        <f>VLOOKUP(Q321,Liste_plantes!$A$2:$C$7,3,FALSE)</f>
        <v>ItalianRyegrass_CoverCrop_plt.xml</v>
      </c>
      <c r="AI321" s="20" t="str">
        <f>CONCATENATE(J321,"-",L321,"-",VLOOKUP(Q321,Liste_plantes!$A$2:$B$7,2,FALSE),"_tec.xml")</f>
        <v>1-2-rgi_tec.xml</v>
      </c>
      <c r="AJ321" s="3" t="s">
        <v>16</v>
      </c>
      <c r="AK321" s="15" t="s">
        <v>16</v>
      </c>
      <c r="AL321" s="15" t="s">
        <v>16</v>
      </c>
      <c r="AM321" s="15" t="s">
        <v>16</v>
      </c>
    </row>
    <row r="322" spans="1:39" x14ac:dyDescent="0.3">
      <c r="A322" s="55" t="str">
        <f t="shared" ref="A322:N322" si="516">A321</f>
        <v>cnrm-cm5-aladin63</v>
      </c>
      <c r="B322" s="55" t="str">
        <f t="shared" si="516"/>
        <v>cca</v>
      </c>
      <c r="C322" s="55" t="str">
        <f t="shared" si="516"/>
        <v>8.5</v>
      </c>
      <c r="D322" s="55">
        <f t="shared" si="516"/>
        <v>1895</v>
      </c>
      <c r="E322" s="55">
        <f t="shared" si="516"/>
        <v>14050</v>
      </c>
      <c r="F322" s="55" t="str">
        <f t="shared" si="516"/>
        <v>781_1895</v>
      </c>
      <c r="G322" s="55">
        <f t="shared" si="516"/>
        <v>330562</v>
      </c>
      <c r="H322" s="55" t="str">
        <f t="shared" si="516"/>
        <v>0.1574</v>
      </c>
      <c r="I322" s="55" t="str">
        <f t="shared" si="470"/>
        <v>562_NGC25</v>
      </c>
      <c r="J322" s="55">
        <f t="shared" si="516"/>
        <v>1</v>
      </c>
      <c r="K322" s="55" t="str">
        <f t="shared" si="516"/>
        <v>BT_ci_MF</v>
      </c>
      <c r="L322" s="55">
        <f t="shared" si="516"/>
        <v>2</v>
      </c>
      <c r="M322" s="55" t="str">
        <f t="shared" si="516"/>
        <v>BT</v>
      </c>
      <c r="N322" s="55" t="str">
        <f t="shared" si="516"/>
        <v>h3</v>
      </c>
      <c r="O322" s="55">
        <f t="shared" si="479"/>
        <v>2085</v>
      </c>
      <c r="P322" s="55">
        <f t="shared" si="422"/>
        <v>2085</v>
      </c>
      <c r="Q322" s="55" t="str">
        <f t="shared" si="483"/>
        <v>maïs fourrage</v>
      </c>
      <c r="R322" s="55" t="str">
        <f t="shared" si="480"/>
        <v>ok</v>
      </c>
      <c r="S322" s="50" t="str">
        <f t="shared" si="415"/>
        <v>781_1895-562_NGC25-1-2-BT-h3</v>
      </c>
      <c r="T322" s="50" t="str">
        <f>CONCATENATE(F322,"-",I322,"-",J322,"-",L322,"-",M322,"-",N322,"-",P322,"-",VLOOKUP(Q322,Liste_plantes!$A$2:$B$7,2,FALSE))</f>
        <v>781_1895-562_NGC25-1-2-BT-h3-2085-MF</v>
      </c>
      <c r="U322" s="86">
        <f t="shared" si="488"/>
        <v>67640</v>
      </c>
      <c r="V322" s="86" t="str">
        <f t="shared" si="423"/>
        <v>01/10/2085</v>
      </c>
      <c r="W322" s="53" t="str">
        <f t="shared" si="484"/>
        <v>OK</v>
      </c>
      <c r="X322" s="28">
        <f t="shared" si="500"/>
        <v>68</v>
      </c>
      <c r="Y322" s="28">
        <f t="shared" si="490"/>
        <v>274</v>
      </c>
      <c r="Z322" s="20" t="str">
        <f t="shared" si="485"/>
        <v>snu_ini.xml</v>
      </c>
      <c r="AA322" s="50" t="str">
        <f t="shared" si="474"/>
        <v>330562_0.1574</v>
      </c>
      <c r="AB322" s="18" t="str">
        <f t="shared" si="497"/>
        <v>14050_h3_sta.xml</v>
      </c>
      <c r="AC322" s="18" t="str">
        <f t="shared" si="486"/>
        <v>14050.2085</v>
      </c>
      <c r="AD322" s="18" t="str">
        <f t="shared" si="476"/>
        <v>14050.2085</v>
      </c>
      <c r="AE322" s="20">
        <f t="shared" si="477"/>
        <v>1</v>
      </c>
      <c r="AF322" s="15">
        <v>1</v>
      </c>
      <c r="AG322" s="3">
        <v>0</v>
      </c>
      <c r="AH322" s="20" t="str">
        <f>VLOOKUP(Q322,Liste_plantes!$A$2:$C$7,3,FALSE)</f>
        <v>corn_plt.xml</v>
      </c>
      <c r="AI322" s="20" t="str">
        <f>CONCATENATE(J322,"-",L322,"-",VLOOKUP(Q322,Liste_plantes!$A$2:$B$7,2,FALSE),"_tec.xml")</f>
        <v>1-2-MF_tec.xml</v>
      </c>
      <c r="AJ322" s="3" t="s">
        <v>16</v>
      </c>
      <c r="AK322" s="15" t="s">
        <v>16</v>
      </c>
      <c r="AL322" s="15" t="s">
        <v>16</v>
      </c>
      <c r="AM322" s="15" t="s">
        <v>16</v>
      </c>
    </row>
    <row r="323" spans="1:39" x14ac:dyDescent="0.3">
      <c r="A323" s="55" t="str">
        <f t="shared" ref="A323:N323" si="517">A322</f>
        <v>cnrm-cm5-aladin63</v>
      </c>
      <c r="B323" s="55" t="str">
        <f t="shared" si="517"/>
        <v>cca</v>
      </c>
      <c r="C323" s="55" t="str">
        <f t="shared" si="517"/>
        <v>8.5</v>
      </c>
      <c r="D323" s="55">
        <f t="shared" si="517"/>
        <v>1895</v>
      </c>
      <c r="E323" s="55">
        <f t="shared" si="517"/>
        <v>14050</v>
      </c>
      <c r="F323" s="55" t="str">
        <f t="shared" si="517"/>
        <v>781_1895</v>
      </c>
      <c r="G323" s="55">
        <f t="shared" si="517"/>
        <v>330562</v>
      </c>
      <c r="H323" s="55" t="str">
        <f t="shared" si="517"/>
        <v>0.1574</v>
      </c>
      <c r="I323" s="55" t="str">
        <f t="shared" si="470"/>
        <v>562_NGC25</v>
      </c>
      <c r="J323" s="55">
        <f t="shared" si="517"/>
        <v>1</v>
      </c>
      <c r="K323" s="55" t="str">
        <f t="shared" si="517"/>
        <v>BT_ci_MF</v>
      </c>
      <c r="L323" s="55">
        <f t="shared" si="517"/>
        <v>2</v>
      </c>
      <c r="M323" s="55" t="str">
        <f t="shared" si="517"/>
        <v>BT</v>
      </c>
      <c r="N323" s="55" t="str">
        <f t="shared" si="517"/>
        <v>h3</v>
      </c>
      <c r="O323" s="55">
        <f t="shared" si="479"/>
        <v>2085</v>
      </c>
      <c r="P323" s="55">
        <f t="shared" si="422"/>
        <v>2086</v>
      </c>
      <c r="Q323" s="55" t="str">
        <f t="shared" si="483"/>
        <v>blé tendre</v>
      </c>
      <c r="R323" s="55" t="str">
        <f t="shared" si="480"/>
        <v>ok</v>
      </c>
      <c r="S323" s="50" t="str">
        <f t="shared" ref="S323:S386" si="518">CONCATENATE(F323,"-",I323,"-",J323,"-",L323,"-",M323,"-",N323)</f>
        <v>781_1895-562_NGC25-1-2-BT-h3</v>
      </c>
      <c r="T323" s="50" t="str">
        <f>CONCATENATE(F323,"-",I323,"-",J323,"-",L323,"-",M323,"-",N323,"-",P323,"-",VLOOKUP(Q323,Liste_plantes!$A$2:$B$7,2,FALSE))</f>
        <v>781_1895-562_NGC25-1-2-BT-h3-2086-BT</v>
      </c>
      <c r="U323" s="86">
        <f t="shared" si="488"/>
        <v>67847</v>
      </c>
      <c r="V323" s="86" t="str">
        <f t="shared" si="423"/>
        <v>15/08/2086</v>
      </c>
      <c r="W323" s="53" t="str">
        <f t="shared" si="484"/>
        <v>OK</v>
      </c>
      <c r="X323" s="28">
        <f t="shared" si="500"/>
        <v>275</v>
      </c>
      <c r="Y323" s="28">
        <f t="shared" si="490"/>
        <v>592</v>
      </c>
      <c r="Z323" s="20" t="str">
        <f t="shared" si="485"/>
        <v>snu_ini.xml</v>
      </c>
      <c r="AA323" s="50" t="str">
        <f t="shared" si="474"/>
        <v>330562_0.1574</v>
      </c>
      <c r="AB323" s="18" t="str">
        <f t="shared" si="497"/>
        <v>14050_h3_sta.xml</v>
      </c>
      <c r="AC323" s="18" t="str">
        <f t="shared" si="486"/>
        <v>14050.2085</v>
      </c>
      <c r="AD323" s="18" t="str">
        <f t="shared" si="476"/>
        <v>14050.2086</v>
      </c>
      <c r="AE323" s="20">
        <f t="shared" si="477"/>
        <v>2</v>
      </c>
      <c r="AF323" s="15">
        <v>1</v>
      </c>
      <c r="AG323" s="3">
        <v>0</v>
      </c>
      <c r="AH323" s="20" t="str">
        <f>VLOOKUP(Q323,Liste_plantes!$A$2:$C$7,3,FALSE)</f>
        <v>wheat_plt.xml</v>
      </c>
      <c r="AI323" s="20" t="str">
        <f>CONCATENATE(J323,"-",L323,"-",VLOOKUP(Q323,Liste_plantes!$A$2:$B$7,2,FALSE),"_tec.xml")</f>
        <v>1-2-BT_tec.xml</v>
      </c>
      <c r="AJ323" s="3" t="s">
        <v>16</v>
      </c>
      <c r="AK323" s="15" t="s">
        <v>16</v>
      </c>
      <c r="AL323" s="15" t="s">
        <v>16</v>
      </c>
      <c r="AM323" s="15" t="s">
        <v>16</v>
      </c>
    </row>
    <row r="324" spans="1:39" x14ac:dyDescent="0.3">
      <c r="A324" s="55" t="str">
        <f t="shared" ref="A324:N324" si="519">A323</f>
        <v>cnrm-cm5-aladin63</v>
      </c>
      <c r="B324" s="55" t="str">
        <f t="shared" si="519"/>
        <v>cca</v>
      </c>
      <c r="C324" s="55" t="str">
        <f t="shared" si="519"/>
        <v>8.5</v>
      </c>
      <c r="D324" s="55">
        <f t="shared" si="519"/>
        <v>1895</v>
      </c>
      <c r="E324" s="55">
        <f t="shared" si="519"/>
        <v>14050</v>
      </c>
      <c r="F324" s="55" t="str">
        <f t="shared" si="519"/>
        <v>781_1895</v>
      </c>
      <c r="G324" s="55">
        <f t="shared" si="519"/>
        <v>330562</v>
      </c>
      <c r="H324" s="55" t="str">
        <f t="shared" si="519"/>
        <v>0.1574</v>
      </c>
      <c r="I324" s="55" t="str">
        <f t="shared" si="470"/>
        <v>562_NGC25</v>
      </c>
      <c r="J324" s="55">
        <f t="shared" si="519"/>
        <v>1</v>
      </c>
      <c r="K324" s="55" t="str">
        <f t="shared" si="519"/>
        <v>BT_ci_MF</v>
      </c>
      <c r="L324" s="55">
        <f t="shared" si="519"/>
        <v>2</v>
      </c>
      <c r="M324" s="55" t="str">
        <f t="shared" si="519"/>
        <v>BT</v>
      </c>
      <c r="N324" s="55" t="str">
        <f t="shared" si="519"/>
        <v>h3</v>
      </c>
      <c r="O324" s="55">
        <f>IF(Q323="maïs fourrage",O323,O323+1)</f>
        <v>2086</v>
      </c>
      <c r="P324" s="55">
        <f t="shared" si="422"/>
        <v>2087</v>
      </c>
      <c r="Q324" s="55" t="str">
        <f t="shared" si="483"/>
        <v>ray grass d'Italie</v>
      </c>
      <c r="R324" s="55" t="str">
        <f t="shared" si="480"/>
        <v>ok</v>
      </c>
      <c r="S324" s="50" t="str">
        <f t="shared" si="518"/>
        <v>781_1895-562_NGC25-1-2-BT-h3</v>
      </c>
      <c r="T324" s="50" t="str">
        <f>CONCATENATE(F324,"-",I324,"-",J324,"-",L324,"-",M324,"-",N324,"-",P324,"-",VLOOKUP(Q324,Liste_plantes!$A$2:$B$7,2,FALSE))</f>
        <v>781_1895-562_NGC25-1-2-BT-h3-2087-rgi</v>
      </c>
      <c r="U324" s="86">
        <f t="shared" si="488"/>
        <v>68165</v>
      </c>
      <c r="V324" s="86" t="str">
        <f t="shared" si="423"/>
        <v>08/03/2087</v>
      </c>
      <c r="W324" s="53" t="str">
        <f t="shared" si="484"/>
        <v>OK</v>
      </c>
      <c r="X324" s="28">
        <f t="shared" si="500"/>
        <v>228</v>
      </c>
      <c r="Y324" s="28">
        <f t="shared" si="490"/>
        <v>432</v>
      </c>
      <c r="Z324" s="20" t="str">
        <f t="shared" si="485"/>
        <v>snu_ini.xml</v>
      </c>
      <c r="AA324" s="50" t="str">
        <f t="shared" si="474"/>
        <v>330562_0.1574</v>
      </c>
      <c r="AB324" s="18" t="str">
        <f t="shared" si="497"/>
        <v>14050_h3_sta.xml</v>
      </c>
      <c r="AC324" s="18" t="str">
        <f t="shared" si="486"/>
        <v>14050.2086</v>
      </c>
      <c r="AD324" s="18" t="str">
        <f t="shared" si="476"/>
        <v>14050.2087</v>
      </c>
      <c r="AE324" s="20">
        <f t="shared" si="477"/>
        <v>2</v>
      </c>
      <c r="AF324" s="15">
        <v>1</v>
      </c>
      <c r="AG324" s="3">
        <v>0</v>
      </c>
      <c r="AH324" s="20" t="str">
        <f>VLOOKUP(Q324,Liste_plantes!$A$2:$C$7,3,FALSE)</f>
        <v>ItalianRyegrass_CoverCrop_plt.xml</v>
      </c>
      <c r="AI324" s="20" t="str">
        <f>CONCATENATE(J324,"-",L324,"-",VLOOKUP(Q324,Liste_plantes!$A$2:$B$7,2,FALSE),"_tec.xml")</f>
        <v>1-2-rgi_tec.xml</v>
      </c>
      <c r="AJ324" s="3" t="s">
        <v>16</v>
      </c>
      <c r="AK324" s="15" t="s">
        <v>16</v>
      </c>
      <c r="AL324" s="15" t="s">
        <v>16</v>
      </c>
      <c r="AM324" s="15" t="s">
        <v>16</v>
      </c>
    </row>
    <row r="325" spans="1:39" x14ac:dyDescent="0.3">
      <c r="A325" s="55" t="str">
        <f t="shared" ref="A325:N325" si="520">A324</f>
        <v>cnrm-cm5-aladin63</v>
      </c>
      <c r="B325" s="55" t="str">
        <f t="shared" si="520"/>
        <v>cca</v>
      </c>
      <c r="C325" s="55" t="str">
        <f t="shared" si="520"/>
        <v>8.5</v>
      </c>
      <c r="D325" s="55">
        <f t="shared" si="520"/>
        <v>1895</v>
      </c>
      <c r="E325" s="55">
        <f t="shared" si="520"/>
        <v>14050</v>
      </c>
      <c r="F325" s="55" t="str">
        <f t="shared" si="520"/>
        <v>781_1895</v>
      </c>
      <c r="G325" s="55">
        <f t="shared" si="520"/>
        <v>330562</v>
      </c>
      <c r="H325" s="55" t="str">
        <f t="shared" si="520"/>
        <v>0.1574</v>
      </c>
      <c r="I325" s="55" t="str">
        <f t="shared" si="470"/>
        <v>562_NGC25</v>
      </c>
      <c r="J325" s="55">
        <f t="shared" si="520"/>
        <v>1</v>
      </c>
      <c r="K325" s="55" t="str">
        <f t="shared" si="520"/>
        <v>BT_ci_MF</v>
      </c>
      <c r="L325" s="55">
        <f t="shared" si="520"/>
        <v>2</v>
      </c>
      <c r="M325" s="55" t="str">
        <f t="shared" si="520"/>
        <v>BT</v>
      </c>
      <c r="N325" s="55" t="str">
        <f t="shared" si="520"/>
        <v>h3</v>
      </c>
      <c r="O325" s="55">
        <f t="shared" ref="O325:O343" si="521">IF(Q324="maïs fourrage",O324,O324+1)</f>
        <v>2087</v>
      </c>
      <c r="P325" s="55">
        <f t="shared" si="422"/>
        <v>2087</v>
      </c>
      <c r="Q325" s="55" t="str">
        <f t="shared" si="483"/>
        <v>maïs fourrage</v>
      </c>
      <c r="R325" s="55" t="str">
        <f t="shared" si="480"/>
        <v>ok</v>
      </c>
      <c r="S325" s="50" t="str">
        <f t="shared" si="518"/>
        <v>781_1895-562_NGC25-1-2-BT-h3</v>
      </c>
      <c r="T325" s="50" t="str">
        <f>CONCATENATE(F325,"-",I325,"-",J325,"-",L325,"-",M325,"-",N325,"-",P325,"-",VLOOKUP(Q325,Liste_plantes!$A$2:$B$7,2,FALSE))</f>
        <v>781_1895-562_NGC25-1-2-BT-h3-2087-MF</v>
      </c>
      <c r="U325" s="86">
        <f t="shared" si="488"/>
        <v>68370</v>
      </c>
      <c r="V325" s="86" t="str">
        <f t="shared" si="423"/>
        <v>01/10/2087</v>
      </c>
      <c r="W325" s="53" t="str">
        <f t="shared" si="484"/>
        <v>OK</v>
      </c>
      <c r="X325" s="28">
        <f t="shared" si="500"/>
        <v>68</v>
      </c>
      <c r="Y325" s="28">
        <f t="shared" si="490"/>
        <v>274</v>
      </c>
      <c r="Z325" s="20" t="str">
        <f t="shared" si="485"/>
        <v>snu_ini.xml</v>
      </c>
      <c r="AA325" s="50" t="str">
        <f t="shared" si="474"/>
        <v>330562_0.1574</v>
      </c>
      <c r="AB325" s="18" t="str">
        <f t="shared" si="497"/>
        <v>14050_h3_sta.xml</v>
      </c>
      <c r="AC325" s="18" t="str">
        <f t="shared" si="486"/>
        <v>14050.2087</v>
      </c>
      <c r="AD325" s="18" t="str">
        <f t="shared" si="476"/>
        <v>14050.2087</v>
      </c>
      <c r="AE325" s="20">
        <f t="shared" si="477"/>
        <v>1</v>
      </c>
      <c r="AF325" s="15">
        <v>1</v>
      </c>
      <c r="AG325" s="3">
        <v>0</v>
      </c>
      <c r="AH325" s="20" t="str">
        <f>VLOOKUP(Q325,Liste_plantes!$A$2:$C$7,3,FALSE)</f>
        <v>corn_plt.xml</v>
      </c>
      <c r="AI325" s="20" t="str">
        <f>CONCATENATE(J325,"-",L325,"-",VLOOKUP(Q325,Liste_plantes!$A$2:$B$7,2,FALSE),"_tec.xml")</f>
        <v>1-2-MF_tec.xml</v>
      </c>
      <c r="AJ325" s="3" t="s">
        <v>16</v>
      </c>
      <c r="AK325" s="15" t="s">
        <v>16</v>
      </c>
      <c r="AL325" s="15" t="s">
        <v>16</v>
      </c>
      <c r="AM325" s="15" t="s">
        <v>16</v>
      </c>
    </row>
    <row r="326" spans="1:39" x14ac:dyDescent="0.3">
      <c r="A326" s="55" t="str">
        <f t="shared" ref="A326:L326" si="522">A325</f>
        <v>cnrm-cm5-aladin63</v>
      </c>
      <c r="B326" s="55" t="str">
        <f t="shared" si="522"/>
        <v>cca</v>
      </c>
      <c r="C326" s="55" t="str">
        <f t="shared" si="522"/>
        <v>8.5</v>
      </c>
      <c r="D326" s="55">
        <f t="shared" si="522"/>
        <v>1895</v>
      </c>
      <c r="E326" s="55">
        <f t="shared" si="522"/>
        <v>14050</v>
      </c>
      <c r="F326" s="55" t="str">
        <f t="shared" si="522"/>
        <v>781_1895</v>
      </c>
      <c r="G326" s="55">
        <f t="shared" si="522"/>
        <v>330562</v>
      </c>
      <c r="H326" s="55" t="str">
        <f t="shared" si="522"/>
        <v>0.1574</v>
      </c>
      <c r="I326" s="55" t="str">
        <f t="shared" si="470"/>
        <v>562_NGC25</v>
      </c>
      <c r="J326" s="55">
        <f t="shared" si="522"/>
        <v>1</v>
      </c>
      <c r="K326" s="55" t="str">
        <f t="shared" si="522"/>
        <v>BT_ci_MF</v>
      </c>
      <c r="L326" s="55">
        <f t="shared" si="522"/>
        <v>2</v>
      </c>
      <c r="M326" s="55" t="str">
        <f>M325</f>
        <v>BT</v>
      </c>
      <c r="N326" s="55" t="str">
        <f t="shared" ref="N326" si="523">N325</f>
        <v>h3</v>
      </c>
      <c r="O326" s="55">
        <f t="shared" si="521"/>
        <v>2087</v>
      </c>
      <c r="P326" s="55">
        <f t="shared" si="422"/>
        <v>2088</v>
      </c>
      <c r="Q326" s="55" t="str">
        <f>Q323</f>
        <v>blé tendre</v>
      </c>
      <c r="R326" s="55" t="str">
        <f t="shared" si="480"/>
        <v>ok</v>
      </c>
      <c r="S326" s="50" t="str">
        <f t="shared" si="518"/>
        <v>781_1895-562_NGC25-1-2-BT-h3</v>
      </c>
      <c r="T326" s="50" t="str">
        <f>CONCATENATE(F326,"-",I326,"-",J326,"-",L326,"-",M326,"-",N326,"-",P326,"-",VLOOKUP(Q326,Liste_plantes!$A$2:$B$7,2,FALSE))</f>
        <v>781_1895-562_NGC25-1-2-BT-h3-2088-BT</v>
      </c>
      <c r="U326" s="86">
        <f t="shared" si="488"/>
        <v>68577</v>
      </c>
      <c r="V326" s="86" t="str">
        <f t="shared" si="423"/>
        <v>15/08/2088</v>
      </c>
      <c r="W326" s="53" t="str">
        <f t="shared" si="484"/>
        <v>OK</v>
      </c>
      <c r="X326" s="28">
        <f t="shared" si="500"/>
        <v>275</v>
      </c>
      <c r="Y326" s="28">
        <f t="shared" si="490"/>
        <v>593</v>
      </c>
      <c r="Z326" s="20" t="str">
        <f t="shared" si="485"/>
        <v>snu_ini.xml</v>
      </c>
      <c r="AA326" s="50" t="str">
        <f t="shared" si="474"/>
        <v>330562_0.1574</v>
      </c>
      <c r="AB326" s="18" t="str">
        <f t="shared" si="497"/>
        <v>14050_h3_sta.xml</v>
      </c>
      <c r="AC326" s="18" t="str">
        <f t="shared" si="486"/>
        <v>14050.2087</v>
      </c>
      <c r="AD326" s="18" t="str">
        <f t="shared" si="476"/>
        <v>14050.2088</v>
      </c>
      <c r="AE326" s="20">
        <f t="shared" si="477"/>
        <v>2</v>
      </c>
      <c r="AF326" s="15">
        <v>1</v>
      </c>
      <c r="AG326" s="3">
        <v>0</v>
      </c>
      <c r="AH326" s="20" t="str">
        <f>VLOOKUP(Q326,Liste_plantes!$A$2:$C$7,3,FALSE)</f>
        <v>wheat_plt.xml</v>
      </c>
      <c r="AI326" s="20" t="str">
        <f>CONCATENATE(J326,"-",L326,"-",VLOOKUP(Q326,Liste_plantes!$A$2:$B$7,2,FALSE),"_tec.xml")</f>
        <v>1-2-BT_tec.xml</v>
      </c>
      <c r="AJ326" s="3" t="s">
        <v>16</v>
      </c>
      <c r="AK326" s="15" t="s">
        <v>16</v>
      </c>
      <c r="AL326" s="15" t="s">
        <v>16</v>
      </c>
      <c r="AM326" s="15" t="s">
        <v>16</v>
      </c>
    </row>
    <row r="327" spans="1:39" x14ac:dyDescent="0.3">
      <c r="A327" s="55" t="str">
        <f t="shared" ref="A327:N327" si="524">A326</f>
        <v>cnrm-cm5-aladin63</v>
      </c>
      <c r="B327" s="55" t="str">
        <f t="shared" si="524"/>
        <v>cca</v>
      </c>
      <c r="C327" s="55" t="str">
        <f t="shared" si="524"/>
        <v>8.5</v>
      </c>
      <c r="D327" s="55">
        <f t="shared" si="524"/>
        <v>1895</v>
      </c>
      <c r="E327" s="55">
        <f t="shared" si="524"/>
        <v>14050</v>
      </c>
      <c r="F327" s="55" t="str">
        <f t="shared" si="524"/>
        <v>781_1895</v>
      </c>
      <c r="G327" s="55">
        <f t="shared" si="524"/>
        <v>330562</v>
      </c>
      <c r="H327" s="55" t="str">
        <f t="shared" si="524"/>
        <v>0.1574</v>
      </c>
      <c r="I327" s="55" t="str">
        <f t="shared" si="470"/>
        <v>562_NGC25</v>
      </c>
      <c r="J327" s="55">
        <f t="shared" si="524"/>
        <v>1</v>
      </c>
      <c r="K327" s="55" t="str">
        <f t="shared" si="524"/>
        <v>BT_ci_MF</v>
      </c>
      <c r="L327" s="55">
        <f t="shared" si="524"/>
        <v>2</v>
      </c>
      <c r="M327" s="55" t="str">
        <f t="shared" si="524"/>
        <v>BT</v>
      </c>
      <c r="N327" s="55" t="str">
        <f t="shared" si="524"/>
        <v>h3</v>
      </c>
      <c r="O327" s="55">
        <f t="shared" si="521"/>
        <v>2088</v>
      </c>
      <c r="P327" s="55">
        <f t="shared" si="422"/>
        <v>2089</v>
      </c>
      <c r="Q327" s="55" t="str">
        <f t="shared" si="483"/>
        <v>ray grass d'Italie</v>
      </c>
      <c r="R327" s="55" t="str">
        <f t="shared" si="480"/>
        <v>ok</v>
      </c>
      <c r="S327" s="50" t="str">
        <f t="shared" si="518"/>
        <v>781_1895-562_NGC25-1-2-BT-h3</v>
      </c>
      <c r="T327" s="50" t="str">
        <f>CONCATENATE(F327,"-",I327,"-",J327,"-",L327,"-",M327,"-",N327,"-",P327,"-",VLOOKUP(Q327,Liste_plantes!$A$2:$B$7,2,FALSE))</f>
        <v>781_1895-562_NGC25-1-2-BT-h3-2089-rgi</v>
      </c>
      <c r="U327" s="86">
        <f t="shared" si="488"/>
        <v>68896</v>
      </c>
      <c r="V327" s="86" t="str">
        <f t="shared" si="423"/>
        <v>08/03/2089</v>
      </c>
      <c r="W327" s="53" t="str">
        <f t="shared" si="484"/>
        <v>OK</v>
      </c>
      <c r="X327" s="28">
        <f t="shared" si="500"/>
        <v>229</v>
      </c>
      <c r="Y327" s="28">
        <f t="shared" si="490"/>
        <v>433</v>
      </c>
      <c r="Z327" s="20" t="str">
        <f t="shared" si="485"/>
        <v>snu_ini.xml</v>
      </c>
      <c r="AA327" s="50" t="str">
        <f t="shared" si="474"/>
        <v>330562_0.1574</v>
      </c>
      <c r="AB327" s="18" t="str">
        <f t="shared" si="497"/>
        <v>14050_h3_sta.xml</v>
      </c>
      <c r="AC327" s="18" t="str">
        <f t="shared" si="486"/>
        <v>14050.2088</v>
      </c>
      <c r="AD327" s="18" t="str">
        <f t="shared" si="476"/>
        <v>14050.2089</v>
      </c>
      <c r="AE327" s="20">
        <f t="shared" si="477"/>
        <v>2</v>
      </c>
      <c r="AF327" s="15">
        <v>1</v>
      </c>
      <c r="AG327" s="3">
        <v>0</v>
      </c>
      <c r="AH327" s="20" t="str">
        <f>VLOOKUP(Q327,Liste_plantes!$A$2:$C$7,3,FALSE)</f>
        <v>ItalianRyegrass_CoverCrop_plt.xml</v>
      </c>
      <c r="AI327" s="20" t="str">
        <f>CONCATENATE(J327,"-",L327,"-",VLOOKUP(Q327,Liste_plantes!$A$2:$B$7,2,FALSE),"_tec.xml")</f>
        <v>1-2-rgi_tec.xml</v>
      </c>
      <c r="AJ327" s="3" t="s">
        <v>16</v>
      </c>
      <c r="AK327" s="15" t="s">
        <v>16</v>
      </c>
      <c r="AL327" s="15" t="s">
        <v>16</v>
      </c>
      <c r="AM327" s="15" t="s">
        <v>16</v>
      </c>
    </row>
    <row r="328" spans="1:39" x14ac:dyDescent="0.3">
      <c r="A328" s="55" t="str">
        <f t="shared" ref="A328:N328" si="525">A327</f>
        <v>cnrm-cm5-aladin63</v>
      </c>
      <c r="B328" s="55" t="str">
        <f t="shared" si="525"/>
        <v>cca</v>
      </c>
      <c r="C328" s="55" t="str">
        <f t="shared" si="525"/>
        <v>8.5</v>
      </c>
      <c r="D328" s="55">
        <f t="shared" si="525"/>
        <v>1895</v>
      </c>
      <c r="E328" s="55">
        <f t="shared" si="525"/>
        <v>14050</v>
      </c>
      <c r="F328" s="55" t="str">
        <f t="shared" si="525"/>
        <v>781_1895</v>
      </c>
      <c r="G328" s="55">
        <f t="shared" si="525"/>
        <v>330562</v>
      </c>
      <c r="H328" s="55" t="str">
        <f t="shared" si="525"/>
        <v>0.1574</v>
      </c>
      <c r="I328" s="55" t="str">
        <f t="shared" si="470"/>
        <v>562_NGC25</v>
      </c>
      <c r="J328" s="55">
        <f t="shared" si="525"/>
        <v>1</v>
      </c>
      <c r="K328" s="55" t="str">
        <f t="shared" si="525"/>
        <v>BT_ci_MF</v>
      </c>
      <c r="L328" s="55">
        <f t="shared" si="525"/>
        <v>2</v>
      </c>
      <c r="M328" s="55" t="str">
        <f t="shared" si="525"/>
        <v>BT</v>
      </c>
      <c r="N328" s="55" t="str">
        <f t="shared" si="525"/>
        <v>h3</v>
      </c>
      <c r="O328" s="55">
        <f t="shared" si="521"/>
        <v>2089</v>
      </c>
      <c r="P328" s="55">
        <f t="shared" si="422"/>
        <v>2089</v>
      </c>
      <c r="Q328" s="55" t="str">
        <f t="shared" si="483"/>
        <v>maïs fourrage</v>
      </c>
      <c r="R328" s="55" t="str">
        <f t="shared" si="480"/>
        <v>ok</v>
      </c>
      <c r="S328" s="50" t="str">
        <f t="shared" si="518"/>
        <v>781_1895-562_NGC25-1-2-BT-h3</v>
      </c>
      <c r="T328" s="50" t="str">
        <f>CONCATENATE(F328,"-",I328,"-",J328,"-",L328,"-",M328,"-",N328,"-",P328,"-",VLOOKUP(Q328,Liste_plantes!$A$2:$B$7,2,FALSE))</f>
        <v>781_1895-562_NGC25-1-2-BT-h3-2089-MF</v>
      </c>
      <c r="U328" s="86">
        <f>V327+1</f>
        <v>69101</v>
      </c>
      <c r="V328" s="86" t="str">
        <f t="shared" si="423"/>
        <v>01/10/2089</v>
      </c>
      <c r="W328" s="53" t="str">
        <f t="shared" si="484"/>
        <v>OK</v>
      </c>
      <c r="X328" s="28">
        <f t="shared" si="500"/>
        <v>68</v>
      </c>
      <c r="Y328" s="28">
        <f t="shared" si="490"/>
        <v>274</v>
      </c>
      <c r="Z328" s="20" t="str">
        <f t="shared" si="485"/>
        <v>snu_ini.xml</v>
      </c>
      <c r="AA328" s="50" t="str">
        <f t="shared" si="474"/>
        <v>330562_0.1574</v>
      </c>
      <c r="AB328" s="18" t="str">
        <f t="shared" si="497"/>
        <v>14050_h3_sta.xml</v>
      </c>
      <c r="AC328" s="18" t="str">
        <f t="shared" si="486"/>
        <v>14050.2089</v>
      </c>
      <c r="AD328" s="18" t="str">
        <f t="shared" si="476"/>
        <v>14050.2089</v>
      </c>
      <c r="AE328" s="20">
        <f t="shared" si="477"/>
        <v>1</v>
      </c>
      <c r="AF328" s="15">
        <v>1</v>
      </c>
      <c r="AG328" s="3">
        <v>0</v>
      </c>
      <c r="AH328" s="20" t="str">
        <f>VLOOKUP(Q328,Liste_plantes!$A$2:$C$7,3,FALSE)</f>
        <v>corn_plt.xml</v>
      </c>
      <c r="AI328" s="20" t="str">
        <f>CONCATENATE(J328,"-",L328,"-",VLOOKUP(Q328,Liste_plantes!$A$2:$B$7,2,FALSE),"_tec.xml")</f>
        <v>1-2-MF_tec.xml</v>
      </c>
      <c r="AJ328" s="3" t="s">
        <v>16</v>
      </c>
      <c r="AK328" s="15" t="s">
        <v>16</v>
      </c>
      <c r="AL328" s="15" t="s">
        <v>16</v>
      </c>
      <c r="AM328" s="15" t="s">
        <v>16</v>
      </c>
    </row>
    <row r="329" spans="1:39" x14ac:dyDescent="0.3">
      <c r="A329" s="55" t="str">
        <f t="shared" ref="A329:N329" si="526">A328</f>
        <v>cnrm-cm5-aladin63</v>
      </c>
      <c r="B329" s="55" t="str">
        <f t="shared" si="526"/>
        <v>cca</v>
      </c>
      <c r="C329" s="55" t="str">
        <f t="shared" si="526"/>
        <v>8.5</v>
      </c>
      <c r="D329" s="55">
        <f t="shared" si="526"/>
        <v>1895</v>
      </c>
      <c r="E329" s="55">
        <f t="shared" si="526"/>
        <v>14050</v>
      </c>
      <c r="F329" s="55" t="str">
        <f t="shared" si="526"/>
        <v>781_1895</v>
      </c>
      <c r="G329" s="55">
        <f t="shared" si="526"/>
        <v>330562</v>
      </c>
      <c r="H329" s="55" t="str">
        <f t="shared" si="526"/>
        <v>0.1574</v>
      </c>
      <c r="I329" s="55" t="str">
        <f t="shared" si="470"/>
        <v>562_NGC25</v>
      </c>
      <c r="J329" s="55">
        <f t="shared" si="526"/>
        <v>1</v>
      </c>
      <c r="K329" s="55" t="str">
        <f t="shared" si="526"/>
        <v>BT_ci_MF</v>
      </c>
      <c r="L329" s="55">
        <f t="shared" si="526"/>
        <v>2</v>
      </c>
      <c r="M329" s="55" t="str">
        <f t="shared" si="526"/>
        <v>BT</v>
      </c>
      <c r="N329" s="55" t="str">
        <f t="shared" si="526"/>
        <v>h3</v>
      </c>
      <c r="O329" s="55">
        <f t="shared" si="521"/>
        <v>2089</v>
      </c>
      <c r="P329" s="55">
        <f t="shared" ref="P329:P392" si="527">IF(Q329="maïs fourrage",O329,O329+1)</f>
        <v>2090</v>
      </c>
      <c r="Q329" s="55" t="str">
        <f t="shared" si="483"/>
        <v>blé tendre</v>
      </c>
      <c r="R329" s="55" t="str">
        <f t="shared" si="480"/>
        <v>ok</v>
      </c>
      <c r="S329" s="50" t="str">
        <f t="shared" si="518"/>
        <v>781_1895-562_NGC25-1-2-BT-h3</v>
      </c>
      <c r="T329" s="50" t="str">
        <f>CONCATENATE(F329,"-",I329,"-",J329,"-",L329,"-",M329,"-",N329,"-",P329,"-",VLOOKUP(Q329,Liste_plantes!$A$2:$B$7,2,FALSE))</f>
        <v>781_1895-562_NGC25-1-2-BT-h3-2090-BT</v>
      </c>
      <c r="U329" s="86">
        <f>V328+1</f>
        <v>69308</v>
      </c>
      <c r="V329" s="86" t="str">
        <f t="shared" ref="V329:V392" si="528">IF(Q329="blé tendre",CONCATENATE("15/08/",P329),IF(Q329="ray grass d'Italie",CONCATENATE("08/03/",P329),IF(Q329="maïs fourrage",CONCATENATE("01/10/",P329),"pb")))</f>
        <v>15/08/2090</v>
      </c>
      <c r="W329" s="53" t="str">
        <f t="shared" si="484"/>
        <v>OK</v>
      </c>
      <c r="X329" s="28">
        <f t="shared" si="500"/>
        <v>275</v>
      </c>
      <c r="Y329" s="28">
        <f t="shared" si="490"/>
        <v>592</v>
      </c>
      <c r="Z329" s="20" t="str">
        <f t="shared" si="485"/>
        <v>snu_ini.xml</v>
      </c>
      <c r="AA329" s="50" t="str">
        <f t="shared" si="474"/>
        <v>330562_0.1574</v>
      </c>
      <c r="AB329" s="18" t="str">
        <f t="shared" si="497"/>
        <v>14050_h3_sta.xml</v>
      </c>
      <c r="AC329" s="18" t="str">
        <f t="shared" si="486"/>
        <v>14050.2089</v>
      </c>
      <c r="AD329" s="18" t="str">
        <f t="shared" si="476"/>
        <v>14050.2090</v>
      </c>
      <c r="AE329" s="20">
        <f t="shared" si="477"/>
        <v>2</v>
      </c>
      <c r="AF329" s="15">
        <v>1</v>
      </c>
      <c r="AG329" s="3">
        <v>0</v>
      </c>
      <c r="AH329" s="20" t="str">
        <f>VLOOKUP(Q329,Liste_plantes!$A$2:$C$7,3,FALSE)</f>
        <v>wheat_plt.xml</v>
      </c>
      <c r="AI329" s="20" t="str">
        <f>CONCATENATE(J329,"-",L329,"-",VLOOKUP(Q329,Liste_plantes!$A$2:$B$7,2,FALSE),"_tec.xml")</f>
        <v>1-2-BT_tec.xml</v>
      </c>
      <c r="AJ329" s="3" t="s">
        <v>16</v>
      </c>
      <c r="AK329" s="15" t="s">
        <v>16</v>
      </c>
      <c r="AL329" s="15" t="s">
        <v>16</v>
      </c>
      <c r="AM329" s="15" t="s">
        <v>16</v>
      </c>
    </row>
    <row r="330" spans="1:39" x14ac:dyDescent="0.3">
      <c r="A330" s="55" t="str">
        <f t="shared" ref="A330:N330" si="529">A329</f>
        <v>cnrm-cm5-aladin63</v>
      </c>
      <c r="B330" s="55" t="str">
        <f t="shared" si="529"/>
        <v>cca</v>
      </c>
      <c r="C330" s="55" t="str">
        <f t="shared" si="529"/>
        <v>8.5</v>
      </c>
      <c r="D330" s="55">
        <f t="shared" si="529"/>
        <v>1895</v>
      </c>
      <c r="E330" s="55">
        <f t="shared" si="529"/>
        <v>14050</v>
      </c>
      <c r="F330" s="55" t="str">
        <f t="shared" si="529"/>
        <v>781_1895</v>
      </c>
      <c r="G330" s="55">
        <f t="shared" si="529"/>
        <v>330562</v>
      </c>
      <c r="H330" s="55" t="str">
        <f t="shared" si="529"/>
        <v>0.1574</v>
      </c>
      <c r="I330" s="55" t="str">
        <f t="shared" si="470"/>
        <v>562_NGC25</v>
      </c>
      <c r="J330" s="55">
        <f t="shared" si="529"/>
        <v>1</v>
      </c>
      <c r="K330" s="55" t="str">
        <f t="shared" si="529"/>
        <v>BT_ci_MF</v>
      </c>
      <c r="L330" s="55">
        <f t="shared" si="529"/>
        <v>2</v>
      </c>
      <c r="M330" s="55" t="str">
        <f t="shared" si="529"/>
        <v>BT</v>
      </c>
      <c r="N330" s="55" t="str">
        <f t="shared" si="529"/>
        <v>h3</v>
      </c>
      <c r="O330" s="55">
        <f t="shared" si="521"/>
        <v>2090</v>
      </c>
      <c r="P330" s="55">
        <f t="shared" si="527"/>
        <v>2091</v>
      </c>
      <c r="Q330" s="55" t="str">
        <f t="shared" si="483"/>
        <v>ray grass d'Italie</v>
      </c>
      <c r="R330" s="55" t="str">
        <f t="shared" si="480"/>
        <v>ok</v>
      </c>
      <c r="S330" s="50" t="str">
        <f t="shared" si="518"/>
        <v>781_1895-562_NGC25-1-2-BT-h3</v>
      </c>
      <c r="T330" s="50" t="str">
        <f>CONCATENATE(F330,"-",I330,"-",J330,"-",L330,"-",M330,"-",N330,"-",P330,"-",VLOOKUP(Q330,Liste_plantes!$A$2:$B$7,2,FALSE))</f>
        <v>781_1895-562_NGC25-1-2-BT-h3-2091-rgi</v>
      </c>
      <c r="U330" s="86">
        <f t="shared" ref="U330:U343" si="530">V329+1</f>
        <v>69626</v>
      </c>
      <c r="V330" s="86" t="str">
        <f t="shared" si="528"/>
        <v>08/03/2091</v>
      </c>
      <c r="W330" s="53" t="str">
        <f t="shared" si="484"/>
        <v>OK</v>
      </c>
      <c r="X330" s="28">
        <f t="shared" si="500"/>
        <v>228</v>
      </c>
      <c r="Y330" s="28">
        <f t="shared" si="490"/>
        <v>432</v>
      </c>
      <c r="Z330" s="20" t="str">
        <f t="shared" si="485"/>
        <v>snu_ini.xml</v>
      </c>
      <c r="AA330" s="50" t="str">
        <f t="shared" si="474"/>
        <v>330562_0.1574</v>
      </c>
      <c r="AB330" s="18" t="str">
        <f t="shared" si="497"/>
        <v>14050_h3_sta.xml</v>
      </c>
      <c r="AC330" s="18" t="str">
        <f t="shared" si="486"/>
        <v>14050.2090</v>
      </c>
      <c r="AD330" s="18" t="str">
        <f t="shared" si="476"/>
        <v>14050.2091</v>
      </c>
      <c r="AE330" s="20">
        <f t="shared" si="477"/>
        <v>2</v>
      </c>
      <c r="AF330" s="15">
        <v>1</v>
      </c>
      <c r="AG330" s="3">
        <v>0</v>
      </c>
      <c r="AH330" s="20" t="str">
        <f>VLOOKUP(Q330,Liste_plantes!$A$2:$C$7,3,FALSE)</f>
        <v>ItalianRyegrass_CoverCrop_plt.xml</v>
      </c>
      <c r="AI330" s="20" t="str">
        <f>CONCATENATE(J330,"-",L330,"-",VLOOKUP(Q330,Liste_plantes!$A$2:$B$7,2,FALSE),"_tec.xml")</f>
        <v>1-2-rgi_tec.xml</v>
      </c>
      <c r="AJ330" s="3" t="s">
        <v>16</v>
      </c>
      <c r="AK330" s="15" t="s">
        <v>16</v>
      </c>
      <c r="AL330" s="15" t="s">
        <v>16</v>
      </c>
      <c r="AM330" s="15" t="s">
        <v>16</v>
      </c>
    </row>
    <row r="331" spans="1:39" x14ac:dyDescent="0.3">
      <c r="A331" s="55" t="str">
        <f t="shared" ref="A331:N331" si="531">A330</f>
        <v>cnrm-cm5-aladin63</v>
      </c>
      <c r="B331" s="55" t="str">
        <f t="shared" si="531"/>
        <v>cca</v>
      </c>
      <c r="C331" s="55" t="str">
        <f t="shared" si="531"/>
        <v>8.5</v>
      </c>
      <c r="D331" s="55">
        <f t="shared" si="531"/>
        <v>1895</v>
      </c>
      <c r="E331" s="55">
        <f t="shared" si="531"/>
        <v>14050</v>
      </c>
      <c r="F331" s="55" t="str">
        <f t="shared" si="531"/>
        <v>781_1895</v>
      </c>
      <c r="G331" s="55">
        <f t="shared" si="531"/>
        <v>330562</v>
      </c>
      <c r="H331" s="55" t="str">
        <f t="shared" si="531"/>
        <v>0.1574</v>
      </c>
      <c r="I331" s="55" t="str">
        <f t="shared" si="470"/>
        <v>562_NGC25</v>
      </c>
      <c r="J331" s="55">
        <f t="shared" si="531"/>
        <v>1</v>
      </c>
      <c r="K331" s="55" t="str">
        <f t="shared" si="531"/>
        <v>BT_ci_MF</v>
      </c>
      <c r="L331" s="55">
        <f t="shared" si="531"/>
        <v>2</v>
      </c>
      <c r="M331" s="55" t="str">
        <f t="shared" si="531"/>
        <v>BT</v>
      </c>
      <c r="N331" s="55" t="str">
        <f t="shared" si="531"/>
        <v>h3</v>
      </c>
      <c r="O331" s="55">
        <f t="shared" si="521"/>
        <v>2091</v>
      </c>
      <c r="P331" s="55">
        <f t="shared" si="527"/>
        <v>2091</v>
      </c>
      <c r="Q331" s="55" t="str">
        <f t="shared" si="483"/>
        <v>maïs fourrage</v>
      </c>
      <c r="R331" s="55" t="str">
        <f t="shared" si="480"/>
        <v>ok</v>
      </c>
      <c r="S331" s="50" t="str">
        <f t="shared" si="518"/>
        <v>781_1895-562_NGC25-1-2-BT-h3</v>
      </c>
      <c r="T331" s="50" t="str">
        <f>CONCATENATE(F331,"-",I331,"-",J331,"-",L331,"-",M331,"-",N331,"-",P331,"-",VLOOKUP(Q331,Liste_plantes!$A$2:$B$7,2,FALSE))</f>
        <v>781_1895-562_NGC25-1-2-BT-h3-2091-MF</v>
      </c>
      <c r="U331" s="86">
        <f t="shared" si="530"/>
        <v>69831</v>
      </c>
      <c r="V331" s="86" t="str">
        <f t="shared" si="528"/>
        <v>01/10/2091</v>
      </c>
      <c r="W331" s="53" t="str">
        <f t="shared" si="484"/>
        <v>OK</v>
      </c>
      <c r="X331" s="28">
        <f>U331-DATE($O331,1,1)+1</f>
        <v>68</v>
      </c>
      <c r="Y331" s="28">
        <f t="shared" si="490"/>
        <v>274</v>
      </c>
      <c r="Z331" s="20" t="str">
        <f t="shared" si="485"/>
        <v>snu_ini.xml</v>
      </c>
      <c r="AA331" s="50" t="str">
        <f t="shared" si="474"/>
        <v>330562_0.1574</v>
      </c>
      <c r="AB331" s="18" t="str">
        <f t="shared" si="497"/>
        <v>14050_h3_sta.xml</v>
      </c>
      <c r="AC331" s="18" t="str">
        <f t="shared" si="486"/>
        <v>14050.2091</v>
      </c>
      <c r="AD331" s="18" t="str">
        <f t="shared" si="476"/>
        <v>14050.2091</v>
      </c>
      <c r="AE331" s="20">
        <f t="shared" si="477"/>
        <v>1</v>
      </c>
      <c r="AF331" s="15">
        <v>1</v>
      </c>
      <c r="AG331" s="3">
        <v>0</v>
      </c>
      <c r="AH331" s="20" t="str">
        <f>VLOOKUP(Q331,Liste_plantes!$A$2:$C$7,3,FALSE)</f>
        <v>corn_plt.xml</v>
      </c>
      <c r="AI331" s="20" t="str">
        <f>CONCATENATE(J331,"-",L331,"-",VLOOKUP(Q331,Liste_plantes!$A$2:$B$7,2,FALSE),"_tec.xml")</f>
        <v>1-2-MF_tec.xml</v>
      </c>
      <c r="AJ331" s="3" t="s">
        <v>16</v>
      </c>
      <c r="AK331" s="15" t="s">
        <v>16</v>
      </c>
      <c r="AL331" s="15" t="s">
        <v>16</v>
      </c>
      <c r="AM331" s="15" t="s">
        <v>16</v>
      </c>
    </row>
    <row r="332" spans="1:39" x14ac:dyDescent="0.3">
      <c r="A332" s="55" t="str">
        <f t="shared" ref="A332:N332" si="532">A331</f>
        <v>cnrm-cm5-aladin63</v>
      </c>
      <c r="B332" s="55" t="str">
        <f t="shared" si="532"/>
        <v>cca</v>
      </c>
      <c r="C332" s="55" t="str">
        <f t="shared" si="532"/>
        <v>8.5</v>
      </c>
      <c r="D332" s="55">
        <f t="shared" si="532"/>
        <v>1895</v>
      </c>
      <c r="E332" s="55">
        <f t="shared" si="532"/>
        <v>14050</v>
      </c>
      <c r="F332" s="55" t="str">
        <f t="shared" si="532"/>
        <v>781_1895</v>
      </c>
      <c r="G332" s="55">
        <f t="shared" si="532"/>
        <v>330562</v>
      </c>
      <c r="H332" s="55" t="str">
        <f t="shared" si="532"/>
        <v>0.1574</v>
      </c>
      <c r="I332" s="55" t="str">
        <f t="shared" si="470"/>
        <v>562_NGC25</v>
      </c>
      <c r="J332" s="55">
        <f t="shared" si="532"/>
        <v>1</v>
      </c>
      <c r="K332" s="55" t="str">
        <f t="shared" si="532"/>
        <v>BT_ci_MF</v>
      </c>
      <c r="L332" s="55">
        <f t="shared" si="532"/>
        <v>2</v>
      </c>
      <c r="M332" s="55" t="str">
        <f t="shared" si="532"/>
        <v>BT</v>
      </c>
      <c r="N332" s="55" t="str">
        <f t="shared" si="532"/>
        <v>h3</v>
      </c>
      <c r="O332" s="55">
        <f t="shared" si="521"/>
        <v>2091</v>
      </c>
      <c r="P332" s="55">
        <f t="shared" si="527"/>
        <v>2092</v>
      </c>
      <c r="Q332" s="55" t="str">
        <f t="shared" si="483"/>
        <v>blé tendre</v>
      </c>
      <c r="R332" s="55" t="str">
        <f t="shared" si="480"/>
        <v>ok</v>
      </c>
      <c r="S332" s="50" t="str">
        <f t="shared" si="518"/>
        <v>781_1895-562_NGC25-1-2-BT-h3</v>
      </c>
      <c r="T332" s="50" t="str">
        <f>CONCATENATE(F332,"-",I332,"-",J332,"-",L332,"-",M332,"-",N332,"-",P332,"-",VLOOKUP(Q332,Liste_plantes!$A$2:$B$7,2,FALSE))</f>
        <v>781_1895-562_NGC25-1-2-BT-h3-2092-BT</v>
      </c>
      <c r="U332" s="86">
        <f t="shared" si="530"/>
        <v>70038</v>
      </c>
      <c r="V332" s="86" t="str">
        <f t="shared" si="528"/>
        <v>15/08/2092</v>
      </c>
      <c r="W332" s="53" t="str">
        <f t="shared" si="484"/>
        <v>OK</v>
      </c>
      <c r="X332" s="28">
        <f>U332-DATE($O332,1,1)+1</f>
        <v>275</v>
      </c>
      <c r="Y332" s="28">
        <f t="shared" si="490"/>
        <v>593</v>
      </c>
      <c r="Z332" s="20" t="str">
        <f t="shared" si="485"/>
        <v>snu_ini.xml</v>
      </c>
      <c r="AA332" s="50" t="str">
        <f t="shared" si="474"/>
        <v>330562_0.1574</v>
      </c>
      <c r="AB332" s="18" t="str">
        <f t="shared" si="497"/>
        <v>14050_h3_sta.xml</v>
      </c>
      <c r="AC332" s="18" t="str">
        <f t="shared" si="486"/>
        <v>14050.2091</v>
      </c>
      <c r="AD332" s="18" t="str">
        <f t="shared" si="476"/>
        <v>14050.2092</v>
      </c>
      <c r="AE332" s="20">
        <f t="shared" si="477"/>
        <v>2</v>
      </c>
      <c r="AF332" s="15">
        <v>1</v>
      </c>
      <c r="AG332" s="3">
        <v>0</v>
      </c>
      <c r="AH332" s="20" t="str">
        <f>VLOOKUP(Q332,Liste_plantes!$A$2:$C$7,3,FALSE)</f>
        <v>wheat_plt.xml</v>
      </c>
      <c r="AI332" s="20" t="str">
        <f>CONCATENATE(J332,"-",L332,"-",VLOOKUP(Q332,Liste_plantes!$A$2:$B$7,2,FALSE),"_tec.xml")</f>
        <v>1-2-BT_tec.xml</v>
      </c>
      <c r="AJ332" s="3" t="s">
        <v>16</v>
      </c>
      <c r="AK332" s="15" t="s">
        <v>16</v>
      </c>
      <c r="AL332" s="15" t="s">
        <v>16</v>
      </c>
      <c r="AM332" s="15" t="s">
        <v>16</v>
      </c>
    </row>
    <row r="333" spans="1:39" x14ac:dyDescent="0.3">
      <c r="A333" s="55" t="str">
        <f t="shared" ref="A333:N333" si="533">A332</f>
        <v>cnrm-cm5-aladin63</v>
      </c>
      <c r="B333" s="55" t="str">
        <f t="shared" si="533"/>
        <v>cca</v>
      </c>
      <c r="C333" s="55" t="str">
        <f t="shared" si="533"/>
        <v>8.5</v>
      </c>
      <c r="D333" s="55">
        <f t="shared" si="533"/>
        <v>1895</v>
      </c>
      <c r="E333" s="55">
        <f t="shared" si="533"/>
        <v>14050</v>
      </c>
      <c r="F333" s="55" t="str">
        <f t="shared" si="533"/>
        <v>781_1895</v>
      </c>
      <c r="G333" s="55">
        <f t="shared" si="533"/>
        <v>330562</v>
      </c>
      <c r="H333" s="55" t="str">
        <f t="shared" si="533"/>
        <v>0.1574</v>
      </c>
      <c r="I333" s="55" t="str">
        <f t="shared" si="470"/>
        <v>562_NGC25</v>
      </c>
      <c r="J333" s="55">
        <f t="shared" si="533"/>
        <v>1</v>
      </c>
      <c r="K333" s="55" t="str">
        <f t="shared" si="533"/>
        <v>BT_ci_MF</v>
      </c>
      <c r="L333" s="55">
        <f t="shared" si="533"/>
        <v>2</v>
      </c>
      <c r="M333" s="55" t="str">
        <f t="shared" si="533"/>
        <v>BT</v>
      </c>
      <c r="N333" s="55" t="str">
        <f t="shared" si="533"/>
        <v>h3</v>
      </c>
      <c r="O333" s="55">
        <f t="shared" si="521"/>
        <v>2092</v>
      </c>
      <c r="P333" s="55">
        <f t="shared" si="527"/>
        <v>2093</v>
      </c>
      <c r="Q333" s="55" t="str">
        <f t="shared" si="483"/>
        <v>ray grass d'Italie</v>
      </c>
      <c r="R333" s="55" t="str">
        <f t="shared" si="480"/>
        <v>ok</v>
      </c>
      <c r="S333" s="50" t="str">
        <f t="shared" si="518"/>
        <v>781_1895-562_NGC25-1-2-BT-h3</v>
      </c>
      <c r="T333" s="50" t="str">
        <f>CONCATENATE(F333,"-",I333,"-",J333,"-",L333,"-",M333,"-",N333,"-",P333,"-",VLOOKUP(Q333,Liste_plantes!$A$2:$B$7,2,FALSE))</f>
        <v>781_1895-562_NGC25-1-2-BT-h3-2093-rgi</v>
      </c>
      <c r="U333" s="86">
        <f t="shared" si="530"/>
        <v>70357</v>
      </c>
      <c r="V333" s="86" t="str">
        <f t="shared" si="528"/>
        <v>08/03/2093</v>
      </c>
      <c r="W333" s="53" t="str">
        <f t="shared" si="484"/>
        <v>OK</v>
      </c>
      <c r="X333" s="28">
        <f t="shared" ref="X333:X346" si="534">U333-DATE($O333,1,1)+1</f>
        <v>229</v>
      </c>
      <c r="Y333" s="28">
        <f t="shared" si="490"/>
        <v>433</v>
      </c>
      <c r="Z333" s="20" t="str">
        <f t="shared" si="485"/>
        <v>snu_ini.xml</v>
      </c>
      <c r="AA333" s="50" t="str">
        <f t="shared" si="474"/>
        <v>330562_0.1574</v>
      </c>
      <c r="AB333" s="18" t="str">
        <f t="shared" si="497"/>
        <v>14050_h3_sta.xml</v>
      </c>
      <c r="AC333" s="18" t="str">
        <f t="shared" si="486"/>
        <v>14050.2092</v>
      </c>
      <c r="AD333" s="18" t="str">
        <f t="shared" si="476"/>
        <v>14050.2093</v>
      </c>
      <c r="AE333" s="20">
        <f t="shared" si="477"/>
        <v>2</v>
      </c>
      <c r="AF333" s="15">
        <v>1</v>
      </c>
      <c r="AG333" s="3">
        <v>0</v>
      </c>
      <c r="AH333" s="20" t="str">
        <f>VLOOKUP(Q333,Liste_plantes!$A$2:$C$7,3,FALSE)</f>
        <v>ItalianRyegrass_CoverCrop_plt.xml</v>
      </c>
      <c r="AI333" s="20" t="str">
        <f>CONCATENATE(J333,"-",L333,"-",VLOOKUP(Q333,Liste_plantes!$A$2:$B$7,2,FALSE),"_tec.xml")</f>
        <v>1-2-rgi_tec.xml</v>
      </c>
      <c r="AJ333" s="3" t="s">
        <v>16</v>
      </c>
      <c r="AK333" s="15" t="s">
        <v>16</v>
      </c>
      <c r="AL333" s="15" t="s">
        <v>16</v>
      </c>
      <c r="AM333" s="15" t="s">
        <v>16</v>
      </c>
    </row>
    <row r="334" spans="1:39" x14ac:dyDescent="0.3">
      <c r="A334" s="55" t="str">
        <f t="shared" ref="A334:N334" si="535">A333</f>
        <v>cnrm-cm5-aladin63</v>
      </c>
      <c r="B334" s="55" t="str">
        <f t="shared" si="535"/>
        <v>cca</v>
      </c>
      <c r="C334" s="55" t="str">
        <f t="shared" si="535"/>
        <v>8.5</v>
      </c>
      <c r="D334" s="55">
        <f t="shared" si="535"/>
        <v>1895</v>
      </c>
      <c r="E334" s="55">
        <f t="shared" si="535"/>
        <v>14050</v>
      </c>
      <c r="F334" s="55" t="str">
        <f t="shared" si="535"/>
        <v>781_1895</v>
      </c>
      <c r="G334" s="55">
        <f t="shared" si="535"/>
        <v>330562</v>
      </c>
      <c r="H334" s="55" t="str">
        <f t="shared" si="535"/>
        <v>0.1574</v>
      </c>
      <c r="I334" s="55" t="str">
        <f t="shared" si="470"/>
        <v>562_NGC25</v>
      </c>
      <c r="J334" s="55">
        <f t="shared" si="535"/>
        <v>1</v>
      </c>
      <c r="K334" s="55" t="str">
        <f t="shared" si="535"/>
        <v>BT_ci_MF</v>
      </c>
      <c r="L334" s="55">
        <f t="shared" si="535"/>
        <v>2</v>
      </c>
      <c r="M334" s="55" t="str">
        <f t="shared" si="535"/>
        <v>BT</v>
      </c>
      <c r="N334" s="55" t="str">
        <f t="shared" si="535"/>
        <v>h3</v>
      </c>
      <c r="O334" s="55">
        <f t="shared" si="521"/>
        <v>2093</v>
      </c>
      <c r="P334" s="55">
        <f t="shared" si="527"/>
        <v>2093</v>
      </c>
      <c r="Q334" s="55" t="str">
        <f t="shared" si="483"/>
        <v>maïs fourrage</v>
      </c>
      <c r="R334" s="55" t="str">
        <f t="shared" si="480"/>
        <v>ok</v>
      </c>
      <c r="S334" s="50" t="str">
        <f t="shared" si="518"/>
        <v>781_1895-562_NGC25-1-2-BT-h3</v>
      </c>
      <c r="T334" s="50" t="str">
        <f>CONCATENATE(F334,"-",I334,"-",J334,"-",L334,"-",M334,"-",N334,"-",P334,"-",VLOOKUP(Q334,Liste_plantes!$A$2:$B$7,2,FALSE))</f>
        <v>781_1895-562_NGC25-1-2-BT-h3-2093-MF</v>
      </c>
      <c r="U334" s="86">
        <f t="shared" si="530"/>
        <v>70562</v>
      </c>
      <c r="V334" s="86" t="str">
        <f t="shared" si="528"/>
        <v>01/10/2093</v>
      </c>
      <c r="W334" s="53" t="str">
        <f t="shared" si="484"/>
        <v>OK</v>
      </c>
      <c r="X334" s="28">
        <f t="shared" si="534"/>
        <v>68</v>
      </c>
      <c r="Y334" s="28">
        <f t="shared" si="490"/>
        <v>274</v>
      </c>
      <c r="Z334" s="20" t="str">
        <f t="shared" si="485"/>
        <v>snu_ini.xml</v>
      </c>
      <c r="AA334" s="50" t="str">
        <f t="shared" si="474"/>
        <v>330562_0.1574</v>
      </c>
      <c r="AB334" s="18" t="str">
        <f t="shared" si="497"/>
        <v>14050_h3_sta.xml</v>
      </c>
      <c r="AC334" s="18" t="str">
        <f t="shared" si="486"/>
        <v>14050.2093</v>
      </c>
      <c r="AD334" s="18" t="str">
        <f t="shared" si="476"/>
        <v>14050.2093</v>
      </c>
      <c r="AE334" s="20">
        <f t="shared" si="477"/>
        <v>1</v>
      </c>
      <c r="AF334" s="15">
        <v>1</v>
      </c>
      <c r="AG334" s="3">
        <v>0</v>
      </c>
      <c r="AH334" s="20" t="str">
        <f>VLOOKUP(Q334,Liste_plantes!$A$2:$C$7,3,FALSE)</f>
        <v>corn_plt.xml</v>
      </c>
      <c r="AI334" s="20" t="str">
        <f>CONCATENATE(J334,"-",L334,"-",VLOOKUP(Q334,Liste_plantes!$A$2:$B$7,2,FALSE),"_tec.xml")</f>
        <v>1-2-MF_tec.xml</v>
      </c>
      <c r="AJ334" s="3" t="s">
        <v>16</v>
      </c>
      <c r="AK334" s="15" t="s">
        <v>16</v>
      </c>
      <c r="AL334" s="15" t="s">
        <v>16</v>
      </c>
      <c r="AM334" s="15" t="s">
        <v>16</v>
      </c>
    </row>
    <row r="335" spans="1:39" x14ac:dyDescent="0.3">
      <c r="A335" s="55" t="str">
        <f t="shared" ref="A335:N335" si="536">A334</f>
        <v>cnrm-cm5-aladin63</v>
      </c>
      <c r="B335" s="55" t="str">
        <f t="shared" si="536"/>
        <v>cca</v>
      </c>
      <c r="C335" s="55" t="str">
        <f t="shared" si="536"/>
        <v>8.5</v>
      </c>
      <c r="D335" s="55">
        <f t="shared" si="536"/>
        <v>1895</v>
      </c>
      <c r="E335" s="55">
        <f t="shared" si="536"/>
        <v>14050</v>
      </c>
      <c r="F335" s="55" t="str">
        <f t="shared" si="536"/>
        <v>781_1895</v>
      </c>
      <c r="G335" s="55">
        <f t="shared" si="536"/>
        <v>330562</v>
      </c>
      <c r="H335" s="55" t="str">
        <f t="shared" si="536"/>
        <v>0.1574</v>
      </c>
      <c r="I335" s="55" t="str">
        <f t="shared" si="470"/>
        <v>562_NGC25</v>
      </c>
      <c r="J335" s="55">
        <f t="shared" si="536"/>
        <v>1</v>
      </c>
      <c r="K335" s="55" t="str">
        <f t="shared" si="536"/>
        <v>BT_ci_MF</v>
      </c>
      <c r="L335" s="55">
        <f t="shared" si="536"/>
        <v>2</v>
      </c>
      <c r="M335" s="55" t="str">
        <f t="shared" si="536"/>
        <v>BT</v>
      </c>
      <c r="N335" s="55" t="str">
        <f t="shared" si="536"/>
        <v>h3</v>
      </c>
      <c r="O335" s="55">
        <f t="shared" si="521"/>
        <v>2093</v>
      </c>
      <c r="P335" s="55">
        <f t="shared" si="527"/>
        <v>2094</v>
      </c>
      <c r="Q335" s="55" t="str">
        <f t="shared" si="483"/>
        <v>blé tendre</v>
      </c>
      <c r="R335" s="55" t="str">
        <f t="shared" si="480"/>
        <v>ok</v>
      </c>
      <c r="S335" s="50" t="str">
        <f t="shared" si="518"/>
        <v>781_1895-562_NGC25-1-2-BT-h3</v>
      </c>
      <c r="T335" s="50" t="str">
        <f>CONCATENATE(F335,"-",I335,"-",J335,"-",L335,"-",M335,"-",N335,"-",P335,"-",VLOOKUP(Q335,Liste_plantes!$A$2:$B$7,2,FALSE))</f>
        <v>781_1895-562_NGC25-1-2-BT-h3-2094-BT</v>
      </c>
      <c r="U335" s="86">
        <f t="shared" si="530"/>
        <v>70769</v>
      </c>
      <c r="V335" s="86" t="str">
        <f t="shared" si="528"/>
        <v>15/08/2094</v>
      </c>
      <c r="W335" s="53" t="str">
        <f t="shared" si="484"/>
        <v>OK</v>
      </c>
      <c r="X335" s="28">
        <f t="shared" si="534"/>
        <v>275</v>
      </c>
      <c r="Y335" s="28">
        <f t="shared" si="490"/>
        <v>592</v>
      </c>
      <c r="Z335" s="20" t="str">
        <f t="shared" si="485"/>
        <v>snu_ini.xml</v>
      </c>
      <c r="AA335" s="50" t="str">
        <f t="shared" si="474"/>
        <v>330562_0.1574</v>
      </c>
      <c r="AB335" s="18" t="str">
        <f t="shared" si="497"/>
        <v>14050_h3_sta.xml</v>
      </c>
      <c r="AC335" s="18" t="str">
        <f t="shared" si="486"/>
        <v>14050.2093</v>
      </c>
      <c r="AD335" s="18" t="str">
        <f t="shared" si="476"/>
        <v>14050.2094</v>
      </c>
      <c r="AE335" s="20">
        <f t="shared" si="477"/>
        <v>2</v>
      </c>
      <c r="AF335" s="15">
        <v>1</v>
      </c>
      <c r="AG335" s="3">
        <v>0</v>
      </c>
      <c r="AH335" s="20" t="str">
        <f>VLOOKUP(Q335,Liste_plantes!$A$2:$C$7,3,FALSE)</f>
        <v>wheat_plt.xml</v>
      </c>
      <c r="AI335" s="20" t="str">
        <f>CONCATENATE(J335,"-",L335,"-",VLOOKUP(Q335,Liste_plantes!$A$2:$B$7,2,FALSE),"_tec.xml")</f>
        <v>1-2-BT_tec.xml</v>
      </c>
      <c r="AJ335" s="3" t="s">
        <v>16</v>
      </c>
      <c r="AK335" s="15" t="s">
        <v>16</v>
      </c>
      <c r="AL335" s="15" t="s">
        <v>16</v>
      </c>
      <c r="AM335" s="15" t="s">
        <v>16</v>
      </c>
    </row>
    <row r="336" spans="1:39" x14ac:dyDescent="0.3">
      <c r="A336" s="55" t="str">
        <f t="shared" ref="A336:N336" si="537">A335</f>
        <v>cnrm-cm5-aladin63</v>
      </c>
      <c r="B336" s="55" t="str">
        <f t="shared" si="537"/>
        <v>cca</v>
      </c>
      <c r="C336" s="55" t="str">
        <f t="shared" si="537"/>
        <v>8.5</v>
      </c>
      <c r="D336" s="55">
        <f t="shared" si="537"/>
        <v>1895</v>
      </c>
      <c r="E336" s="55">
        <f t="shared" si="537"/>
        <v>14050</v>
      </c>
      <c r="F336" s="55" t="str">
        <f t="shared" si="537"/>
        <v>781_1895</v>
      </c>
      <c r="G336" s="55">
        <f t="shared" si="537"/>
        <v>330562</v>
      </c>
      <c r="H336" s="55" t="str">
        <f t="shared" si="537"/>
        <v>0.1574</v>
      </c>
      <c r="I336" s="55" t="str">
        <f t="shared" si="470"/>
        <v>562_NGC25</v>
      </c>
      <c r="J336" s="55">
        <f t="shared" si="537"/>
        <v>1</v>
      </c>
      <c r="K336" s="55" t="str">
        <f t="shared" si="537"/>
        <v>BT_ci_MF</v>
      </c>
      <c r="L336" s="55">
        <f t="shared" si="537"/>
        <v>2</v>
      </c>
      <c r="M336" s="55" t="str">
        <f t="shared" si="537"/>
        <v>BT</v>
      </c>
      <c r="N336" s="55" t="str">
        <f t="shared" si="537"/>
        <v>h3</v>
      </c>
      <c r="O336" s="55">
        <f t="shared" si="521"/>
        <v>2094</v>
      </c>
      <c r="P336" s="55">
        <f t="shared" si="527"/>
        <v>2095</v>
      </c>
      <c r="Q336" s="55" t="str">
        <f t="shared" si="483"/>
        <v>ray grass d'Italie</v>
      </c>
      <c r="R336" s="55" t="str">
        <f t="shared" si="480"/>
        <v>ok</v>
      </c>
      <c r="S336" s="50" t="str">
        <f t="shared" si="518"/>
        <v>781_1895-562_NGC25-1-2-BT-h3</v>
      </c>
      <c r="T336" s="50" t="str">
        <f>CONCATENATE(F336,"-",I336,"-",J336,"-",L336,"-",M336,"-",N336,"-",P336,"-",VLOOKUP(Q336,Liste_plantes!$A$2:$B$7,2,FALSE))</f>
        <v>781_1895-562_NGC25-1-2-BT-h3-2095-rgi</v>
      </c>
      <c r="U336" s="86">
        <f t="shared" si="530"/>
        <v>71087</v>
      </c>
      <c r="V336" s="86" t="str">
        <f t="shared" si="528"/>
        <v>08/03/2095</v>
      </c>
      <c r="W336" s="53" t="str">
        <f t="shared" si="484"/>
        <v>OK</v>
      </c>
      <c r="X336" s="28">
        <f t="shared" si="534"/>
        <v>228</v>
      </c>
      <c r="Y336" s="28">
        <f t="shared" si="490"/>
        <v>432</v>
      </c>
      <c r="Z336" s="20" t="str">
        <f t="shared" si="485"/>
        <v>snu_ini.xml</v>
      </c>
      <c r="AA336" s="50" t="str">
        <f t="shared" si="474"/>
        <v>330562_0.1574</v>
      </c>
      <c r="AB336" s="18" t="str">
        <f t="shared" si="497"/>
        <v>14050_h3_sta.xml</v>
      </c>
      <c r="AC336" s="18" t="str">
        <f t="shared" si="486"/>
        <v>14050.2094</v>
      </c>
      <c r="AD336" s="18" t="str">
        <f t="shared" si="476"/>
        <v>14050.2095</v>
      </c>
      <c r="AE336" s="20">
        <f t="shared" si="477"/>
        <v>2</v>
      </c>
      <c r="AF336" s="15">
        <v>1</v>
      </c>
      <c r="AG336" s="3">
        <v>0</v>
      </c>
      <c r="AH336" s="20" t="str">
        <f>VLOOKUP(Q336,Liste_plantes!$A$2:$C$7,3,FALSE)</f>
        <v>ItalianRyegrass_CoverCrop_plt.xml</v>
      </c>
      <c r="AI336" s="20" t="str">
        <f>CONCATENATE(J336,"-",L336,"-",VLOOKUP(Q336,Liste_plantes!$A$2:$B$7,2,FALSE),"_tec.xml")</f>
        <v>1-2-rgi_tec.xml</v>
      </c>
      <c r="AJ336" s="3" t="s">
        <v>16</v>
      </c>
      <c r="AK336" s="15" t="s">
        <v>16</v>
      </c>
      <c r="AL336" s="15" t="s">
        <v>16</v>
      </c>
      <c r="AM336" s="15" t="s">
        <v>16</v>
      </c>
    </row>
    <row r="337" spans="1:39" x14ac:dyDescent="0.3">
      <c r="A337" s="55" t="str">
        <f t="shared" ref="A337:N337" si="538">A336</f>
        <v>cnrm-cm5-aladin63</v>
      </c>
      <c r="B337" s="55" t="str">
        <f t="shared" si="538"/>
        <v>cca</v>
      </c>
      <c r="C337" s="55" t="str">
        <f t="shared" si="538"/>
        <v>8.5</v>
      </c>
      <c r="D337" s="55">
        <f t="shared" si="538"/>
        <v>1895</v>
      </c>
      <c r="E337" s="55">
        <f t="shared" si="538"/>
        <v>14050</v>
      </c>
      <c r="F337" s="55" t="str">
        <f t="shared" si="538"/>
        <v>781_1895</v>
      </c>
      <c r="G337" s="55">
        <f t="shared" si="538"/>
        <v>330562</v>
      </c>
      <c r="H337" s="55" t="str">
        <f t="shared" si="538"/>
        <v>0.1574</v>
      </c>
      <c r="I337" s="55" t="str">
        <f t="shared" si="470"/>
        <v>562_NGC25</v>
      </c>
      <c r="J337" s="55">
        <f t="shared" si="538"/>
        <v>1</v>
      </c>
      <c r="K337" s="55" t="str">
        <f t="shared" si="538"/>
        <v>BT_ci_MF</v>
      </c>
      <c r="L337" s="55">
        <f t="shared" si="538"/>
        <v>2</v>
      </c>
      <c r="M337" s="55" t="str">
        <f t="shared" si="538"/>
        <v>BT</v>
      </c>
      <c r="N337" s="55" t="str">
        <f t="shared" si="538"/>
        <v>h3</v>
      </c>
      <c r="O337" s="55">
        <f t="shared" si="521"/>
        <v>2095</v>
      </c>
      <c r="P337" s="55">
        <f t="shared" si="527"/>
        <v>2095</v>
      </c>
      <c r="Q337" s="55" t="str">
        <f t="shared" si="483"/>
        <v>maïs fourrage</v>
      </c>
      <c r="R337" s="55" t="str">
        <f t="shared" si="480"/>
        <v>ok</v>
      </c>
      <c r="S337" s="50" t="str">
        <f t="shared" si="518"/>
        <v>781_1895-562_NGC25-1-2-BT-h3</v>
      </c>
      <c r="T337" s="50" t="str">
        <f>CONCATENATE(F337,"-",I337,"-",J337,"-",L337,"-",M337,"-",N337,"-",P337,"-",VLOOKUP(Q337,Liste_plantes!$A$2:$B$7,2,FALSE))</f>
        <v>781_1895-562_NGC25-1-2-BT-h3-2095-MF</v>
      </c>
      <c r="U337" s="86">
        <f t="shared" si="530"/>
        <v>71292</v>
      </c>
      <c r="V337" s="86" t="str">
        <f t="shared" si="528"/>
        <v>01/10/2095</v>
      </c>
      <c r="W337" s="53" t="str">
        <f t="shared" si="484"/>
        <v>OK</v>
      </c>
      <c r="X337" s="28">
        <f t="shared" si="534"/>
        <v>68</v>
      </c>
      <c r="Y337" s="28">
        <f t="shared" si="490"/>
        <v>274</v>
      </c>
      <c r="Z337" s="20" t="str">
        <f t="shared" si="485"/>
        <v>snu_ini.xml</v>
      </c>
      <c r="AA337" s="50" t="str">
        <f t="shared" si="474"/>
        <v>330562_0.1574</v>
      </c>
      <c r="AB337" s="18" t="str">
        <f t="shared" si="497"/>
        <v>14050_h3_sta.xml</v>
      </c>
      <c r="AC337" s="18" t="str">
        <f t="shared" si="486"/>
        <v>14050.2095</v>
      </c>
      <c r="AD337" s="18" t="str">
        <f t="shared" si="476"/>
        <v>14050.2095</v>
      </c>
      <c r="AE337" s="20">
        <f t="shared" si="477"/>
        <v>1</v>
      </c>
      <c r="AF337" s="15">
        <v>1</v>
      </c>
      <c r="AG337" s="3">
        <v>0</v>
      </c>
      <c r="AH337" s="20" t="str">
        <f>VLOOKUP(Q337,Liste_plantes!$A$2:$C$7,3,FALSE)</f>
        <v>corn_plt.xml</v>
      </c>
      <c r="AI337" s="20" t="str">
        <f>CONCATENATE(J337,"-",L337,"-",VLOOKUP(Q337,Liste_plantes!$A$2:$B$7,2,FALSE),"_tec.xml")</f>
        <v>1-2-MF_tec.xml</v>
      </c>
      <c r="AJ337" s="3" t="s">
        <v>16</v>
      </c>
      <c r="AK337" s="15" t="s">
        <v>16</v>
      </c>
      <c r="AL337" s="15" t="s">
        <v>16</v>
      </c>
      <c r="AM337" s="15" t="s">
        <v>16</v>
      </c>
    </row>
    <row r="338" spans="1:39" x14ac:dyDescent="0.3">
      <c r="A338" s="55" t="str">
        <f t="shared" ref="A338:N338" si="539">A337</f>
        <v>cnrm-cm5-aladin63</v>
      </c>
      <c r="B338" s="55" t="str">
        <f t="shared" si="539"/>
        <v>cca</v>
      </c>
      <c r="C338" s="55" t="str">
        <f t="shared" si="539"/>
        <v>8.5</v>
      </c>
      <c r="D338" s="55">
        <f t="shared" si="539"/>
        <v>1895</v>
      </c>
      <c r="E338" s="55">
        <f t="shared" si="539"/>
        <v>14050</v>
      </c>
      <c r="F338" s="55" t="str">
        <f t="shared" si="539"/>
        <v>781_1895</v>
      </c>
      <c r="G338" s="55">
        <f t="shared" si="539"/>
        <v>330562</v>
      </c>
      <c r="H338" s="55" t="str">
        <f t="shared" si="539"/>
        <v>0.1574</v>
      </c>
      <c r="I338" s="55" t="str">
        <f t="shared" si="470"/>
        <v>562_NGC25</v>
      </c>
      <c r="J338" s="55">
        <f t="shared" si="539"/>
        <v>1</v>
      </c>
      <c r="K338" s="55" t="str">
        <f t="shared" si="539"/>
        <v>BT_ci_MF</v>
      </c>
      <c r="L338" s="55">
        <f t="shared" si="539"/>
        <v>2</v>
      </c>
      <c r="M338" s="55" t="str">
        <f t="shared" si="539"/>
        <v>BT</v>
      </c>
      <c r="N338" s="55" t="str">
        <f t="shared" si="539"/>
        <v>h3</v>
      </c>
      <c r="O338" s="55">
        <f t="shared" si="521"/>
        <v>2095</v>
      </c>
      <c r="P338" s="55">
        <f t="shared" si="527"/>
        <v>2096</v>
      </c>
      <c r="Q338" s="55" t="str">
        <f t="shared" si="483"/>
        <v>blé tendre</v>
      </c>
      <c r="R338" s="55" t="str">
        <f t="shared" si="480"/>
        <v>ok</v>
      </c>
      <c r="S338" s="50" t="str">
        <f t="shared" si="518"/>
        <v>781_1895-562_NGC25-1-2-BT-h3</v>
      </c>
      <c r="T338" s="50" t="str">
        <f>CONCATENATE(F338,"-",I338,"-",J338,"-",L338,"-",M338,"-",N338,"-",P338,"-",VLOOKUP(Q338,Liste_plantes!$A$2:$B$7,2,FALSE))</f>
        <v>781_1895-562_NGC25-1-2-BT-h3-2096-BT</v>
      </c>
      <c r="U338" s="86">
        <f t="shared" si="530"/>
        <v>71499</v>
      </c>
      <c r="V338" s="86" t="str">
        <f t="shared" si="528"/>
        <v>15/08/2096</v>
      </c>
      <c r="W338" s="53" t="str">
        <f t="shared" si="484"/>
        <v>OK</v>
      </c>
      <c r="X338" s="28">
        <f t="shared" si="534"/>
        <v>275</v>
      </c>
      <c r="Y338" s="28">
        <f t="shared" si="490"/>
        <v>593</v>
      </c>
      <c r="Z338" s="20" t="str">
        <f t="shared" si="485"/>
        <v>snu_ini.xml</v>
      </c>
      <c r="AA338" s="50" t="str">
        <f t="shared" si="474"/>
        <v>330562_0.1574</v>
      </c>
      <c r="AB338" s="18" t="str">
        <f t="shared" si="497"/>
        <v>14050_h3_sta.xml</v>
      </c>
      <c r="AC338" s="18" t="str">
        <f t="shared" si="486"/>
        <v>14050.2095</v>
      </c>
      <c r="AD338" s="18" t="str">
        <f t="shared" si="476"/>
        <v>14050.2096</v>
      </c>
      <c r="AE338" s="20">
        <f t="shared" si="477"/>
        <v>2</v>
      </c>
      <c r="AF338" s="15">
        <v>1</v>
      </c>
      <c r="AG338" s="3">
        <v>0</v>
      </c>
      <c r="AH338" s="20" t="str">
        <f>VLOOKUP(Q338,Liste_plantes!$A$2:$C$7,3,FALSE)</f>
        <v>wheat_plt.xml</v>
      </c>
      <c r="AI338" s="20" t="str">
        <f>CONCATENATE(J338,"-",L338,"-",VLOOKUP(Q338,Liste_plantes!$A$2:$B$7,2,FALSE),"_tec.xml")</f>
        <v>1-2-BT_tec.xml</v>
      </c>
      <c r="AJ338" s="3" t="s">
        <v>16</v>
      </c>
      <c r="AK338" s="15" t="s">
        <v>16</v>
      </c>
      <c r="AL338" s="15" t="s">
        <v>16</v>
      </c>
      <c r="AM338" s="15" t="s">
        <v>16</v>
      </c>
    </row>
    <row r="339" spans="1:39" x14ac:dyDescent="0.3">
      <c r="A339" s="55" t="str">
        <f t="shared" ref="A339:N339" si="540">A338</f>
        <v>cnrm-cm5-aladin63</v>
      </c>
      <c r="B339" s="55" t="str">
        <f t="shared" si="540"/>
        <v>cca</v>
      </c>
      <c r="C339" s="55" t="str">
        <f t="shared" si="540"/>
        <v>8.5</v>
      </c>
      <c r="D339" s="55">
        <f t="shared" si="540"/>
        <v>1895</v>
      </c>
      <c r="E339" s="55">
        <f t="shared" si="540"/>
        <v>14050</v>
      </c>
      <c r="F339" s="55" t="str">
        <f t="shared" si="540"/>
        <v>781_1895</v>
      </c>
      <c r="G339" s="55">
        <f t="shared" si="540"/>
        <v>330562</v>
      </c>
      <c r="H339" s="55" t="str">
        <f t="shared" si="540"/>
        <v>0.1574</v>
      </c>
      <c r="I339" s="55" t="str">
        <f t="shared" si="470"/>
        <v>562_NGC25</v>
      </c>
      <c r="J339" s="55">
        <f t="shared" si="540"/>
        <v>1</v>
      </c>
      <c r="K339" s="55" t="str">
        <f t="shared" si="540"/>
        <v>BT_ci_MF</v>
      </c>
      <c r="L339" s="55">
        <f t="shared" si="540"/>
        <v>2</v>
      </c>
      <c r="M339" s="55" t="str">
        <f t="shared" si="540"/>
        <v>BT</v>
      </c>
      <c r="N339" s="55" t="str">
        <f t="shared" si="540"/>
        <v>h3</v>
      </c>
      <c r="O339" s="55">
        <f t="shared" si="521"/>
        <v>2096</v>
      </c>
      <c r="P339" s="55">
        <f t="shared" si="527"/>
        <v>2097</v>
      </c>
      <c r="Q339" s="55" t="str">
        <f t="shared" si="483"/>
        <v>ray grass d'Italie</v>
      </c>
      <c r="R339" s="55" t="str">
        <f t="shared" si="480"/>
        <v>ok</v>
      </c>
      <c r="S339" s="50" t="str">
        <f t="shared" si="518"/>
        <v>781_1895-562_NGC25-1-2-BT-h3</v>
      </c>
      <c r="T339" s="50" t="str">
        <f>CONCATENATE(F339,"-",I339,"-",J339,"-",L339,"-",M339,"-",N339,"-",P339,"-",VLOOKUP(Q339,Liste_plantes!$A$2:$B$7,2,FALSE))</f>
        <v>781_1895-562_NGC25-1-2-BT-h3-2097-rgi</v>
      </c>
      <c r="U339" s="86">
        <f t="shared" si="530"/>
        <v>71818</v>
      </c>
      <c r="V339" s="86" t="str">
        <f t="shared" si="528"/>
        <v>08/03/2097</v>
      </c>
      <c r="W339" s="53" t="str">
        <f t="shared" si="484"/>
        <v>OK</v>
      </c>
      <c r="X339" s="28">
        <f t="shared" si="534"/>
        <v>229</v>
      </c>
      <c r="Y339" s="28">
        <f t="shared" si="490"/>
        <v>433</v>
      </c>
      <c r="Z339" s="20" t="str">
        <f t="shared" si="485"/>
        <v>snu_ini.xml</v>
      </c>
      <c r="AA339" s="50" t="str">
        <f t="shared" si="474"/>
        <v>330562_0.1574</v>
      </c>
      <c r="AB339" s="18" t="str">
        <f t="shared" si="497"/>
        <v>14050_h3_sta.xml</v>
      </c>
      <c r="AC339" s="18" t="str">
        <f t="shared" si="486"/>
        <v>14050.2096</v>
      </c>
      <c r="AD339" s="18" t="str">
        <f t="shared" si="476"/>
        <v>14050.2097</v>
      </c>
      <c r="AE339" s="20">
        <f t="shared" si="477"/>
        <v>2</v>
      </c>
      <c r="AF339" s="15">
        <v>1</v>
      </c>
      <c r="AG339" s="3">
        <v>0</v>
      </c>
      <c r="AH339" s="20" t="str">
        <f>VLOOKUP(Q339,Liste_plantes!$A$2:$C$7,3,FALSE)</f>
        <v>ItalianRyegrass_CoverCrop_plt.xml</v>
      </c>
      <c r="AI339" s="20" t="str">
        <f>CONCATENATE(J339,"-",L339,"-",VLOOKUP(Q339,Liste_plantes!$A$2:$B$7,2,FALSE),"_tec.xml")</f>
        <v>1-2-rgi_tec.xml</v>
      </c>
      <c r="AJ339" s="3" t="s">
        <v>16</v>
      </c>
      <c r="AK339" s="15" t="s">
        <v>16</v>
      </c>
      <c r="AL339" s="15" t="s">
        <v>16</v>
      </c>
      <c r="AM339" s="15" t="s">
        <v>16</v>
      </c>
    </row>
    <row r="340" spans="1:39" x14ac:dyDescent="0.3">
      <c r="A340" s="55" t="str">
        <f t="shared" ref="A340:N340" si="541">A339</f>
        <v>cnrm-cm5-aladin63</v>
      </c>
      <c r="B340" s="55" t="str">
        <f t="shared" si="541"/>
        <v>cca</v>
      </c>
      <c r="C340" s="55" t="str">
        <f t="shared" si="541"/>
        <v>8.5</v>
      </c>
      <c r="D340" s="55">
        <f t="shared" si="541"/>
        <v>1895</v>
      </c>
      <c r="E340" s="55">
        <f t="shared" si="541"/>
        <v>14050</v>
      </c>
      <c r="F340" s="55" t="str">
        <f t="shared" si="541"/>
        <v>781_1895</v>
      </c>
      <c r="G340" s="55">
        <f t="shared" si="541"/>
        <v>330562</v>
      </c>
      <c r="H340" s="55" t="str">
        <f t="shared" si="541"/>
        <v>0.1574</v>
      </c>
      <c r="I340" s="55" t="str">
        <f t="shared" si="470"/>
        <v>562_NGC25</v>
      </c>
      <c r="J340" s="55">
        <f t="shared" si="541"/>
        <v>1</v>
      </c>
      <c r="K340" s="55" t="str">
        <f t="shared" si="541"/>
        <v>BT_ci_MF</v>
      </c>
      <c r="L340" s="55">
        <f t="shared" si="541"/>
        <v>2</v>
      </c>
      <c r="M340" s="55" t="str">
        <f t="shared" si="541"/>
        <v>BT</v>
      </c>
      <c r="N340" s="55" t="str">
        <f t="shared" si="541"/>
        <v>h3</v>
      </c>
      <c r="O340" s="55">
        <f t="shared" si="521"/>
        <v>2097</v>
      </c>
      <c r="P340" s="55">
        <f t="shared" si="527"/>
        <v>2097</v>
      </c>
      <c r="Q340" s="55" t="str">
        <f t="shared" si="483"/>
        <v>maïs fourrage</v>
      </c>
      <c r="R340" s="55" t="str">
        <f t="shared" si="480"/>
        <v>ok</v>
      </c>
      <c r="S340" s="50" t="str">
        <f t="shared" si="518"/>
        <v>781_1895-562_NGC25-1-2-BT-h3</v>
      </c>
      <c r="T340" s="50" t="str">
        <f>CONCATENATE(F340,"-",I340,"-",J340,"-",L340,"-",M340,"-",N340,"-",P340,"-",VLOOKUP(Q340,Liste_plantes!$A$2:$B$7,2,FALSE))</f>
        <v>781_1895-562_NGC25-1-2-BT-h3-2097-MF</v>
      </c>
      <c r="U340" s="86">
        <f t="shared" si="530"/>
        <v>72023</v>
      </c>
      <c r="V340" s="86" t="str">
        <f t="shared" si="528"/>
        <v>01/10/2097</v>
      </c>
      <c r="W340" s="53" t="str">
        <f t="shared" si="484"/>
        <v>OK</v>
      </c>
      <c r="X340" s="28">
        <f t="shared" si="534"/>
        <v>68</v>
      </c>
      <c r="Y340" s="28">
        <f t="shared" si="490"/>
        <v>274</v>
      </c>
      <c r="Z340" s="20" t="str">
        <f t="shared" si="485"/>
        <v>snu_ini.xml</v>
      </c>
      <c r="AA340" s="50" t="str">
        <f t="shared" si="474"/>
        <v>330562_0.1574</v>
      </c>
      <c r="AB340" s="18" t="str">
        <f t="shared" si="497"/>
        <v>14050_h3_sta.xml</v>
      </c>
      <c r="AC340" s="18" t="str">
        <f t="shared" si="486"/>
        <v>14050.2097</v>
      </c>
      <c r="AD340" s="18" t="str">
        <f t="shared" si="476"/>
        <v>14050.2097</v>
      </c>
      <c r="AE340" s="20">
        <f t="shared" si="477"/>
        <v>1</v>
      </c>
      <c r="AF340" s="15">
        <v>1</v>
      </c>
      <c r="AG340" s="3">
        <v>0</v>
      </c>
      <c r="AH340" s="20" t="str">
        <f>VLOOKUP(Q340,Liste_plantes!$A$2:$C$7,3,FALSE)</f>
        <v>corn_plt.xml</v>
      </c>
      <c r="AI340" s="20" t="str">
        <f>CONCATENATE(J340,"-",L340,"-",VLOOKUP(Q340,Liste_plantes!$A$2:$B$7,2,FALSE),"_tec.xml")</f>
        <v>1-2-MF_tec.xml</v>
      </c>
      <c r="AJ340" s="3" t="s">
        <v>16</v>
      </c>
      <c r="AK340" s="15" t="s">
        <v>16</v>
      </c>
      <c r="AL340" s="15" t="s">
        <v>16</v>
      </c>
      <c r="AM340" s="15" t="s">
        <v>16</v>
      </c>
    </row>
    <row r="341" spans="1:39" x14ac:dyDescent="0.3">
      <c r="A341" s="55" t="str">
        <f t="shared" ref="A341:N341" si="542">A340</f>
        <v>cnrm-cm5-aladin63</v>
      </c>
      <c r="B341" s="55" t="str">
        <f t="shared" si="542"/>
        <v>cca</v>
      </c>
      <c r="C341" s="55" t="str">
        <f t="shared" si="542"/>
        <v>8.5</v>
      </c>
      <c r="D341" s="55">
        <f t="shared" si="542"/>
        <v>1895</v>
      </c>
      <c r="E341" s="55">
        <f t="shared" si="542"/>
        <v>14050</v>
      </c>
      <c r="F341" s="55" t="str">
        <f t="shared" si="542"/>
        <v>781_1895</v>
      </c>
      <c r="G341" s="55">
        <f t="shared" si="542"/>
        <v>330562</v>
      </c>
      <c r="H341" s="55" t="str">
        <f t="shared" si="542"/>
        <v>0.1574</v>
      </c>
      <c r="I341" s="55" t="str">
        <f t="shared" si="470"/>
        <v>562_NGC25</v>
      </c>
      <c r="J341" s="55">
        <f t="shared" si="542"/>
        <v>1</v>
      </c>
      <c r="K341" s="55" t="str">
        <f t="shared" si="542"/>
        <v>BT_ci_MF</v>
      </c>
      <c r="L341" s="55">
        <f t="shared" si="542"/>
        <v>2</v>
      </c>
      <c r="M341" s="55" t="str">
        <f t="shared" si="542"/>
        <v>BT</v>
      </c>
      <c r="N341" s="55" t="str">
        <f t="shared" si="542"/>
        <v>h3</v>
      </c>
      <c r="O341" s="55">
        <f t="shared" si="521"/>
        <v>2097</v>
      </c>
      <c r="P341" s="55">
        <f t="shared" si="527"/>
        <v>2098</v>
      </c>
      <c r="Q341" s="55" t="str">
        <f t="shared" si="483"/>
        <v>blé tendre</v>
      </c>
      <c r="R341" s="55" t="str">
        <f t="shared" si="480"/>
        <v>ok</v>
      </c>
      <c r="S341" s="50" t="str">
        <f t="shared" si="518"/>
        <v>781_1895-562_NGC25-1-2-BT-h3</v>
      </c>
      <c r="T341" s="50" t="str">
        <f>CONCATENATE(F341,"-",I341,"-",J341,"-",L341,"-",M341,"-",N341,"-",P341,"-",VLOOKUP(Q341,Liste_plantes!$A$2:$B$7,2,FALSE))</f>
        <v>781_1895-562_NGC25-1-2-BT-h3-2098-BT</v>
      </c>
      <c r="U341" s="86">
        <f t="shared" si="530"/>
        <v>72230</v>
      </c>
      <c r="V341" s="86" t="str">
        <f t="shared" si="528"/>
        <v>15/08/2098</v>
      </c>
      <c r="W341" s="53" t="str">
        <f t="shared" si="484"/>
        <v>OK</v>
      </c>
      <c r="X341" s="28">
        <f t="shared" si="534"/>
        <v>275</v>
      </c>
      <c r="Y341" s="28">
        <f t="shared" si="490"/>
        <v>592</v>
      </c>
      <c r="Z341" s="20" t="str">
        <f t="shared" si="485"/>
        <v>snu_ini.xml</v>
      </c>
      <c r="AA341" s="50" t="str">
        <f t="shared" si="474"/>
        <v>330562_0.1574</v>
      </c>
      <c r="AB341" s="18" t="str">
        <f t="shared" si="497"/>
        <v>14050_h3_sta.xml</v>
      </c>
      <c r="AC341" s="18" t="str">
        <f t="shared" si="486"/>
        <v>14050.2097</v>
      </c>
      <c r="AD341" s="18" t="str">
        <f t="shared" si="476"/>
        <v>14050.2098</v>
      </c>
      <c r="AE341" s="20">
        <f t="shared" si="477"/>
        <v>2</v>
      </c>
      <c r="AF341" s="15">
        <v>1</v>
      </c>
      <c r="AG341" s="3">
        <v>0</v>
      </c>
      <c r="AH341" s="20" t="str">
        <f>VLOOKUP(Q341,Liste_plantes!$A$2:$C$7,3,FALSE)</f>
        <v>wheat_plt.xml</v>
      </c>
      <c r="AI341" s="20" t="str">
        <f>CONCATENATE(J341,"-",L341,"-",VLOOKUP(Q341,Liste_plantes!$A$2:$B$7,2,FALSE),"_tec.xml")</f>
        <v>1-2-BT_tec.xml</v>
      </c>
      <c r="AJ341" s="3" t="s">
        <v>16</v>
      </c>
      <c r="AK341" s="15" t="s">
        <v>16</v>
      </c>
      <c r="AL341" s="15" t="s">
        <v>16</v>
      </c>
      <c r="AM341" s="15" t="s">
        <v>16</v>
      </c>
    </row>
    <row r="342" spans="1:39" x14ac:dyDescent="0.3">
      <c r="A342" s="55" t="str">
        <f t="shared" ref="A342:N342" si="543">A341</f>
        <v>cnrm-cm5-aladin63</v>
      </c>
      <c r="B342" s="55" t="str">
        <f t="shared" si="543"/>
        <v>cca</v>
      </c>
      <c r="C342" s="55" t="str">
        <f t="shared" si="543"/>
        <v>8.5</v>
      </c>
      <c r="D342" s="55">
        <f t="shared" si="543"/>
        <v>1895</v>
      </c>
      <c r="E342" s="55">
        <f t="shared" si="543"/>
        <v>14050</v>
      </c>
      <c r="F342" s="55" t="str">
        <f t="shared" si="543"/>
        <v>781_1895</v>
      </c>
      <c r="G342" s="55">
        <f t="shared" si="543"/>
        <v>330562</v>
      </c>
      <c r="H342" s="55" t="str">
        <f t="shared" si="543"/>
        <v>0.1574</v>
      </c>
      <c r="I342" s="55" t="str">
        <f t="shared" si="470"/>
        <v>562_NGC25</v>
      </c>
      <c r="J342" s="55">
        <f t="shared" si="543"/>
        <v>1</v>
      </c>
      <c r="K342" s="55" t="str">
        <f t="shared" si="543"/>
        <v>BT_ci_MF</v>
      </c>
      <c r="L342" s="55">
        <f t="shared" si="543"/>
        <v>2</v>
      </c>
      <c r="M342" s="55" t="str">
        <f t="shared" si="543"/>
        <v>BT</v>
      </c>
      <c r="N342" s="55" t="str">
        <f t="shared" si="543"/>
        <v>h3</v>
      </c>
      <c r="O342" s="55">
        <f t="shared" si="521"/>
        <v>2098</v>
      </c>
      <c r="P342" s="55">
        <f t="shared" si="527"/>
        <v>2099</v>
      </c>
      <c r="Q342" s="55" t="str">
        <f t="shared" si="483"/>
        <v>ray grass d'Italie</v>
      </c>
      <c r="R342" s="55" t="str">
        <f t="shared" si="480"/>
        <v>ok</v>
      </c>
      <c r="S342" s="50" t="str">
        <f t="shared" si="518"/>
        <v>781_1895-562_NGC25-1-2-BT-h3</v>
      </c>
      <c r="T342" s="50" t="str">
        <f>CONCATENATE(F342,"-",I342,"-",J342,"-",L342,"-",M342,"-",N342,"-",P342,"-",VLOOKUP(Q342,Liste_plantes!$A$2:$B$7,2,FALSE))</f>
        <v>781_1895-562_NGC25-1-2-BT-h3-2099-rgi</v>
      </c>
      <c r="U342" s="86">
        <f t="shared" si="530"/>
        <v>72548</v>
      </c>
      <c r="V342" s="86" t="str">
        <f t="shared" si="528"/>
        <v>08/03/2099</v>
      </c>
      <c r="W342" s="53" t="str">
        <f t="shared" si="484"/>
        <v>OK</v>
      </c>
      <c r="X342" s="28">
        <f t="shared" si="534"/>
        <v>228</v>
      </c>
      <c r="Y342" s="28">
        <f t="shared" si="490"/>
        <v>432</v>
      </c>
      <c r="Z342" s="20" t="str">
        <f t="shared" si="485"/>
        <v>snu_ini.xml</v>
      </c>
      <c r="AA342" s="50" t="str">
        <f t="shared" si="474"/>
        <v>330562_0.1574</v>
      </c>
      <c r="AB342" s="18" t="str">
        <f t="shared" si="497"/>
        <v>14050_h3_sta.xml</v>
      </c>
      <c r="AC342" s="18" t="str">
        <f t="shared" si="486"/>
        <v>14050.2098</v>
      </c>
      <c r="AD342" s="18" t="str">
        <f t="shared" si="476"/>
        <v>14050.2099</v>
      </c>
      <c r="AE342" s="20">
        <f t="shared" si="477"/>
        <v>2</v>
      </c>
      <c r="AF342" s="15">
        <v>1</v>
      </c>
      <c r="AG342" s="3">
        <v>0</v>
      </c>
      <c r="AH342" s="20" t="str">
        <f>VLOOKUP(Q342,Liste_plantes!$A$2:$C$7,3,FALSE)</f>
        <v>ItalianRyegrass_CoverCrop_plt.xml</v>
      </c>
      <c r="AI342" s="20" t="str">
        <f>CONCATENATE(J342,"-",L342,"-",VLOOKUP(Q342,Liste_plantes!$A$2:$B$7,2,FALSE),"_tec.xml")</f>
        <v>1-2-rgi_tec.xml</v>
      </c>
      <c r="AJ342" s="3" t="s">
        <v>16</v>
      </c>
      <c r="AK342" s="15" t="s">
        <v>16</v>
      </c>
      <c r="AL342" s="15" t="s">
        <v>16</v>
      </c>
      <c r="AM342" s="15" t="s">
        <v>16</v>
      </c>
    </row>
    <row r="343" spans="1:39" x14ac:dyDescent="0.3">
      <c r="A343" s="55" t="str">
        <f t="shared" ref="A343:N344" si="544">A342</f>
        <v>cnrm-cm5-aladin63</v>
      </c>
      <c r="B343" s="55" t="str">
        <f t="shared" si="544"/>
        <v>cca</v>
      </c>
      <c r="C343" s="55" t="str">
        <f t="shared" si="544"/>
        <v>8.5</v>
      </c>
      <c r="D343" s="55">
        <f t="shared" si="544"/>
        <v>1895</v>
      </c>
      <c r="E343" s="55">
        <f t="shared" si="544"/>
        <v>14050</v>
      </c>
      <c r="F343" s="55" t="str">
        <f t="shared" si="544"/>
        <v>781_1895</v>
      </c>
      <c r="G343" s="55">
        <f t="shared" si="544"/>
        <v>330562</v>
      </c>
      <c r="H343" s="55" t="str">
        <f t="shared" si="544"/>
        <v>0.1574</v>
      </c>
      <c r="I343" s="55" t="str">
        <f t="shared" si="470"/>
        <v>562_NGC25</v>
      </c>
      <c r="J343" s="55">
        <f t="shared" si="544"/>
        <v>1</v>
      </c>
      <c r="K343" s="55" t="str">
        <f t="shared" si="544"/>
        <v>BT_ci_MF</v>
      </c>
      <c r="L343" s="55">
        <f t="shared" si="544"/>
        <v>2</v>
      </c>
      <c r="M343" s="55" t="str">
        <f t="shared" si="544"/>
        <v>BT</v>
      </c>
      <c r="N343" s="55" t="str">
        <f t="shared" si="544"/>
        <v>h3</v>
      </c>
      <c r="O343" s="55">
        <f t="shared" si="521"/>
        <v>2099</v>
      </c>
      <c r="P343" s="55">
        <f t="shared" si="527"/>
        <v>2099</v>
      </c>
      <c r="Q343" s="55" t="str">
        <f t="shared" si="483"/>
        <v>maïs fourrage</v>
      </c>
      <c r="R343" s="55" t="str">
        <f t="shared" si="480"/>
        <v>ok</v>
      </c>
      <c r="S343" s="50" t="str">
        <f t="shared" si="518"/>
        <v>781_1895-562_NGC25-1-2-BT-h3</v>
      </c>
      <c r="T343" s="50" t="str">
        <f>CONCATENATE(F343,"-",I343,"-",J343,"-",L343,"-",M343,"-",N343,"-",P343,"-",VLOOKUP(Q343,Liste_plantes!$A$2:$B$7,2,FALSE))</f>
        <v>781_1895-562_NGC25-1-2-BT-h3-2099-MF</v>
      </c>
      <c r="U343" s="86">
        <f t="shared" si="530"/>
        <v>72753</v>
      </c>
      <c r="V343" s="86" t="str">
        <f t="shared" si="528"/>
        <v>01/10/2099</v>
      </c>
      <c r="W343" s="53" t="str">
        <f t="shared" si="484"/>
        <v>OK</v>
      </c>
      <c r="X343" s="28">
        <f t="shared" si="534"/>
        <v>68</v>
      </c>
      <c r="Y343" s="28">
        <f t="shared" si="490"/>
        <v>274</v>
      </c>
      <c r="Z343" s="20" t="str">
        <f t="shared" si="485"/>
        <v>snu_ini.xml</v>
      </c>
      <c r="AA343" s="50" t="str">
        <f t="shared" si="474"/>
        <v>330562_0.1574</v>
      </c>
      <c r="AB343" s="18" t="str">
        <f t="shared" si="497"/>
        <v>14050_h3_sta.xml</v>
      </c>
      <c r="AC343" s="18" t="str">
        <f t="shared" si="486"/>
        <v>14050.2099</v>
      </c>
      <c r="AD343" s="18" t="str">
        <f t="shared" si="476"/>
        <v>14050.2099</v>
      </c>
      <c r="AE343" s="20">
        <f t="shared" si="477"/>
        <v>1</v>
      </c>
      <c r="AF343" s="15">
        <v>1</v>
      </c>
      <c r="AG343" s="3">
        <v>0</v>
      </c>
      <c r="AH343" s="20" t="str">
        <f>VLOOKUP(Q343,Liste_plantes!$A$2:$C$7,3,FALSE)</f>
        <v>corn_plt.xml</v>
      </c>
      <c r="AI343" s="20" t="str">
        <f>CONCATENATE(J343,"-",L343,"-",VLOOKUP(Q343,Liste_plantes!$A$2:$B$7,2,FALSE),"_tec.xml")</f>
        <v>1-2-MF_tec.xml</v>
      </c>
      <c r="AJ343" s="3" t="s">
        <v>16</v>
      </c>
      <c r="AK343" s="15" t="s">
        <v>16</v>
      </c>
      <c r="AL343" s="15" t="s">
        <v>16</v>
      </c>
      <c r="AM343" s="15" t="s">
        <v>16</v>
      </c>
    </row>
    <row r="344" spans="1:39" s="119" customFormat="1" x14ac:dyDescent="0.3">
      <c r="A344" s="111" t="str">
        <f t="shared" si="544"/>
        <v>cnrm-cm5-aladin63</v>
      </c>
      <c r="B344" s="111" t="str">
        <f t="shared" si="544"/>
        <v>cca</v>
      </c>
      <c r="C344" s="111" t="str">
        <f t="shared" si="544"/>
        <v>8.5</v>
      </c>
      <c r="D344" s="111">
        <f t="shared" si="544"/>
        <v>1895</v>
      </c>
      <c r="E344" s="111">
        <f t="shared" si="544"/>
        <v>14050</v>
      </c>
      <c r="F344" s="111" t="str">
        <f t="shared" si="544"/>
        <v>781_1895</v>
      </c>
      <c r="G344" s="111">
        <f t="shared" si="544"/>
        <v>330562</v>
      </c>
      <c r="H344" s="111" t="str">
        <f t="shared" si="544"/>
        <v>0.1574</v>
      </c>
      <c r="I344" s="55" t="str">
        <f t="shared" si="470"/>
        <v>562_NGC25</v>
      </c>
      <c r="J344" s="111">
        <f t="shared" si="544"/>
        <v>1</v>
      </c>
      <c r="K344" s="111" t="str">
        <f t="shared" si="544"/>
        <v>BT_ci_MF</v>
      </c>
      <c r="L344" s="111">
        <f t="shared" si="544"/>
        <v>2</v>
      </c>
      <c r="M344" s="111" t="str">
        <f t="shared" si="544"/>
        <v>BT</v>
      </c>
      <c r="N344" s="111" t="str">
        <f t="shared" si="544"/>
        <v>h3</v>
      </c>
      <c r="O344" s="111">
        <f t="shared" ref="O344" si="545">IF(Q343="maïs fourrage",O343,O343+1)</f>
        <v>2099</v>
      </c>
      <c r="P344" s="112">
        <f t="shared" ref="P344" si="546">IF(Q344="maïs fourrage",O344,O344+1)</f>
        <v>2100</v>
      </c>
      <c r="Q344" s="111" t="s">
        <v>281</v>
      </c>
      <c r="R344" s="111" t="str">
        <f t="shared" ref="R344" si="547">IF(OR(AND(Q344="ray grass d'Italie",Q343="blé tendre"),AND(Q344="maïs fourrage",Q343="ray grass d'Italie"),AND(Q344="blé tendre",Q343="maïs fourrage")),"ok","pb")</f>
        <v>ok</v>
      </c>
      <c r="S344" s="113" t="str">
        <f t="shared" si="518"/>
        <v>781_1895-562_NGC25-1-2-BT-h3</v>
      </c>
      <c r="T344" s="113" t="str">
        <f>CONCATENATE(F344,"-",I344,"-",J344,"-",L344,"-",M344,"-",N344,"-",P344,"-",VLOOKUP(Q344,Liste_plantes!$A$2:$B$7,2,FALSE))</f>
        <v>781_1895-562_NGC25-1-2-BT-h3-2100-BT</v>
      </c>
      <c r="U344" s="114">
        <f t="shared" ref="U344" si="548">V343+1</f>
        <v>72960</v>
      </c>
      <c r="V344" s="114" t="str">
        <f t="shared" ref="V344" si="549">IF(Q344="blé tendre",CONCATENATE("15/08/",P344),IF(Q344="ray grass d'Italie",CONCATENATE("08/03/",P344),IF(Q344="maïs fourrage",CONCATENATE("01/10/",P344),"pb")))</f>
        <v>15/08/2100</v>
      </c>
      <c r="W344" s="115" t="str">
        <f t="shared" ref="W344" si="550">IF(OR(YEAR(U344)=1978,(U344-V343)=1),"OK","!!!")</f>
        <v>OK</v>
      </c>
      <c r="X344" s="116">
        <f t="shared" ref="X344" si="551">U344-DATE($O344,1,1)+1</f>
        <v>275</v>
      </c>
      <c r="Y344" s="116">
        <f t="shared" ref="Y344" si="552">V344-DATE($O344,1,1)+1</f>
        <v>592</v>
      </c>
      <c r="Z344" s="117" t="str">
        <f t="shared" ref="Z344" si="553">IF(AND(Q343="prairie",Q344="prairie"),"prairie_ini.xml","snu_ini.xml")</f>
        <v>snu_ini.xml</v>
      </c>
      <c r="AA344" s="113" t="str">
        <f t="shared" ref="AA344" si="554">CONCATENATE(G344,"_",H344)</f>
        <v>330562_0.1574</v>
      </c>
      <c r="AB344" s="118" t="str">
        <f t="shared" ref="AB344" si="555">CONCATENATE($E344,"_",N344,"_sta.xml")</f>
        <v>14050_h3_sta.xml</v>
      </c>
      <c r="AC344" s="118" t="str">
        <f t="shared" ref="AC344" si="556">CONCATENATE($E344,".",YEAR(U344))</f>
        <v>14050.2099</v>
      </c>
      <c r="AD344" s="118" t="str">
        <f t="shared" ref="AD344" si="557">CONCATENATE($E344,".",YEAR(V344))</f>
        <v>14050.2100</v>
      </c>
      <c r="AE344" s="117">
        <f t="shared" ref="AE344" si="558">IF(YEAR(V344)=YEAR(U344),1,2)</f>
        <v>2</v>
      </c>
      <c r="AF344" s="119">
        <v>1</v>
      </c>
      <c r="AG344" s="120">
        <v>0</v>
      </c>
      <c r="AH344" s="117" t="str">
        <f>VLOOKUP(Q344,Liste_plantes!$A$2:$C$7,3,FALSE)</f>
        <v>wheat_plt.xml</v>
      </c>
      <c r="AI344" s="117" t="str">
        <f>CONCATENATE(J344,"-",L344,"-",VLOOKUP(Q344,Liste_plantes!$A$2:$B$7,2,FALSE),"_tec.xml")</f>
        <v>1-2-BT_tec.xml</v>
      </c>
      <c r="AJ344" s="120" t="s">
        <v>16</v>
      </c>
      <c r="AK344" s="119" t="s">
        <v>16</v>
      </c>
      <c r="AL344" s="119" t="s">
        <v>16</v>
      </c>
      <c r="AM344" s="119" t="s">
        <v>16</v>
      </c>
    </row>
    <row r="345" spans="1:39" x14ac:dyDescent="0.3">
      <c r="A345" s="58" t="s">
        <v>290</v>
      </c>
      <c r="B345" s="58" t="s">
        <v>291</v>
      </c>
      <c r="C345" s="58" t="s">
        <v>292</v>
      </c>
      <c r="D345" s="58">
        <v>1895</v>
      </c>
      <c r="E345" s="58">
        <v>14050</v>
      </c>
      <c r="F345" s="58" t="s">
        <v>284</v>
      </c>
      <c r="G345" s="58">
        <v>330562</v>
      </c>
      <c r="H345" s="58" t="s">
        <v>286</v>
      </c>
      <c r="I345" s="123" t="str">
        <f t="shared" si="470"/>
        <v>562_NGC25</v>
      </c>
      <c r="J345" s="58">
        <v>1</v>
      </c>
      <c r="K345" s="59" t="s">
        <v>309</v>
      </c>
      <c r="L345" s="59">
        <v>2</v>
      </c>
      <c r="M345" s="59" t="s">
        <v>278</v>
      </c>
      <c r="N345" s="59" t="s">
        <v>371</v>
      </c>
      <c r="O345" s="59">
        <v>2067</v>
      </c>
      <c r="P345" s="55">
        <f t="shared" si="527"/>
        <v>2068</v>
      </c>
      <c r="Q345" s="59" t="s">
        <v>305</v>
      </c>
      <c r="R345" s="55"/>
      <c r="S345" s="50" t="str">
        <f t="shared" si="518"/>
        <v>781_1895-562_NGC25-1-2-rgi-NA</v>
      </c>
      <c r="T345" s="50" t="str">
        <f>CONCATENATE(F345,"-",I345,"-",J345,"-",L345,"-",M345,"-",N345,"-",P345,"-",VLOOKUP(Q345,Liste_plantes!$A$2:$B$7,2,FALSE))</f>
        <v>781_1895-562_NGC25-1-2-rgi-NA-2068-rgi</v>
      </c>
      <c r="U345" s="75">
        <v>61245</v>
      </c>
      <c r="V345" s="86" t="str">
        <f t="shared" si="528"/>
        <v>08/03/2068</v>
      </c>
      <c r="W345" s="53"/>
      <c r="X345" s="28">
        <f t="shared" si="534"/>
        <v>248</v>
      </c>
      <c r="Y345" s="28">
        <f t="shared" si="490"/>
        <v>433</v>
      </c>
      <c r="Z345" s="60" t="s">
        <v>294</v>
      </c>
      <c r="AA345" s="50" t="str">
        <f>CONCATENATE(G345,"_",H345)</f>
        <v>330562_0.1574</v>
      </c>
      <c r="AB345" s="18" t="str">
        <f t="shared" ref="AB345:AB348" si="559">AB346</f>
        <v>14050_h3_sta.xml</v>
      </c>
      <c r="AC345" s="18" t="str">
        <f>CONCATENATE($E345,".",YEAR(U345))</f>
        <v>14050.2067</v>
      </c>
      <c r="AD345" s="18" t="str">
        <f>CONCATENATE($E345,".",YEAR(V345))</f>
        <v>14050.2068</v>
      </c>
      <c r="AE345" s="20">
        <f>IF(YEAR(V345)=YEAR(U345),1,2)</f>
        <v>2</v>
      </c>
      <c r="AF345" s="15">
        <v>1</v>
      </c>
      <c r="AG345" s="3">
        <v>0</v>
      </c>
      <c r="AH345" s="20" t="str">
        <f>VLOOKUP(Q345,Liste_plantes!$A$2:$C$7,3,FALSE)</f>
        <v>ItalianRyegrass_CoverCrop_plt.xml</v>
      </c>
      <c r="AI345" s="20" t="str">
        <f>CONCATENATE(J345,"-",L345,"-",VLOOKUP(Q345,Liste_plantes!$A$2:$B$7,2,FALSE),"_tec.xml")</f>
        <v>1-2-rgi_tec.xml</v>
      </c>
      <c r="AJ345" s="3" t="s">
        <v>16</v>
      </c>
      <c r="AK345" s="15" t="s">
        <v>16</v>
      </c>
      <c r="AL345" s="15" t="s">
        <v>16</v>
      </c>
      <c r="AM345" s="15" t="s">
        <v>16</v>
      </c>
    </row>
    <row r="346" spans="1:39" x14ac:dyDescent="0.3">
      <c r="A346" s="55" t="str">
        <f t="shared" ref="A346:J346" si="560">A345</f>
        <v>cnrm-cm5-aladin63</v>
      </c>
      <c r="B346" s="55" t="str">
        <f t="shared" si="560"/>
        <v>cca</v>
      </c>
      <c r="C346" s="55" t="str">
        <f t="shared" si="560"/>
        <v>8.5</v>
      </c>
      <c r="D346" s="55">
        <f t="shared" si="560"/>
        <v>1895</v>
      </c>
      <c r="E346" s="55">
        <f t="shared" si="560"/>
        <v>14050</v>
      </c>
      <c r="F346" s="55" t="str">
        <f t="shared" si="560"/>
        <v>781_1895</v>
      </c>
      <c r="G346" s="55">
        <f t="shared" si="560"/>
        <v>330562</v>
      </c>
      <c r="H346" s="55" t="str">
        <f t="shared" si="560"/>
        <v>0.1574</v>
      </c>
      <c r="I346" s="55" t="str">
        <f t="shared" si="470"/>
        <v>562_NGC25</v>
      </c>
      <c r="J346" s="55">
        <f t="shared" si="560"/>
        <v>1</v>
      </c>
      <c r="K346" s="55" t="str">
        <f>K345</f>
        <v>BT_ci_MF</v>
      </c>
      <c r="L346" s="55">
        <f>L345</f>
        <v>2</v>
      </c>
      <c r="M346" s="55" t="str">
        <f>M345</f>
        <v>rgi</v>
      </c>
      <c r="N346" s="55" t="str">
        <f>N345</f>
        <v>NA</v>
      </c>
      <c r="O346" s="55">
        <f t="shared" ref="O346:O392" si="561">IF(Q345="maïs fourrage",O345,O345+1)</f>
        <v>2068</v>
      </c>
      <c r="P346" s="55">
        <f t="shared" si="527"/>
        <v>2068</v>
      </c>
      <c r="Q346" s="59" t="s">
        <v>302</v>
      </c>
      <c r="R346" s="55" t="str">
        <f>IF(OR(AND(Q346="ray grass d'Italie",Q345="blé tendre"),AND(Q346="maïs fourrage",Q345="ray grass d'Italie"),AND(Q346="blé tendre",Q345="maïs fourrage")),"ok","pb")</f>
        <v>ok</v>
      </c>
      <c r="S346" s="50" t="str">
        <f t="shared" si="518"/>
        <v>781_1895-562_NGC25-1-2-rgi-NA</v>
      </c>
      <c r="T346" s="50" t="str">
        <f>CONCATENATE(F346,"-",I346,"-",J346,"-",L346,"-",M346,"-",N346,"-",P346,"-",VLOOKUP(Q346,Liste_plantes!$A$2:$B$7,2,FALSE))</f>
        <v>781_1895-562_NGC25-1-2-rgi-NA-2068-MF</v>
      </c>
      <c r="U346" s="86">
        <f>V345+1</f>
        <v>61431</v>
      </c>
      <c r="V346" s="86" t="str">
        <f t="shared" si="528"/>
        <v>01/10/2068</v>
      </c>
      <c r="W346" s="53" t="str">
        <f>IF(OR(YEAR(U346)=1978,(U346-V345)=1),"OK","!!!")</f>
        <v>OK</v>
      </c>
      <c r="X346" s="28">
        <f t="shared" si="534"/>
        <v>69</v>
      </c>
      <c r="Y346" s="28">
        <f t="shared" si="490"/>
        <v>275</v>
      </c>
      <c r="Z346" s="20" t="str">
        <f t="shared" ref="Z346" si="562">IF(AND(Q345="prairie",Q346="prairie"),"prairie_ini.xml","snu_ini.xml")</f>
        <v>snu_ini.xml</v>
      </c>
      <c r="AA346" s="50" t="str">
        <f t="shared" ref="AA346:AA392" si="563">CONCATENATE(G346,"_",H346)</f>
        <v>330562_0.1574</v>
      </c>
      <c r="AB346" s="18" t="str">
        <f t="shared" si="559"/>
        <v>14050_h3_sta.xml</v>
      </c>
      <c r="AC346" s="18" t="str">
        <f t="shared" ref="AC346" si="564">CONCATENATE($E346,".",YEAR(U346))</f>
        <v>14050.2068</v>
      </c>
      <c r="AD346" s="18" t="str">
        <f t="shared" ref="AD346:AD392" si="565">CONCATENATE($E346,".",YEAR(V346))</f>
        <v>14050.2068</v>
      </c>
      <c r="AE346" s="20">
        <f t="shared" ref="AE346:AE392" si="566">IF(YEAR(V346)=YEAR(U346),1,2)</f>
        <v>1</v>
      </c>
      <c r="AF346" s="15">
        <v>1</v>
      </c>
      <c r="AG346" s="3">
        <v>0</v>
      </c>
      <c r="AH346" s="20" t="str">
        <f>VLOOKUP(Q346,Liste_plantes!$A$2:$C$7,3,FALSE)</f>
        <v>corn_plt.xml</v>
      </c>
      <c r="AI346" s="20" t="str">
        <f>CONCATENATE(J346,"-",L346,"-",VLOOKUP(Q346,Liste_plantes!$A$2:$B$7,2,FALSE),"_tec.xml")</f>
        <v>1-2-MF_tec.xml</v>
      </c>
      <c r="AJ346" s="3" t="s">
        <v>16</v>
      </c>
      <c r="AK346" s="15" t="s">
        <v>16</v>
      </c>
      <c r="AL346" s="15" t="s">
        <v>16</v>
      </c>
      <c r="AM346" s="15" t="s">
        <v>16</v>
      </c>
    </row>
    <row r="347" spans="1:39" x14ac:dyDescent="0.3">
      <c r="A347" s="55" t="str">
        <f t="shared" ref="A347:N347" si="567">A346</f>
        <v>cnrm-cm5-aladin63</v>
      </c>
      <c r="B347" s="55" t="str">
        <f t="shared" si="567"/>
        <v>cca</v>
      </c>
      <c r="C347" s="55" t="str">
        <f t="shared" si="567"/>
        <v>8.5</v>
      </c>
      <c r="D347" s="55">
        <f t="shared" si="567"/>
        <v>1895</v>
      </c>
      <c r="E347" s="55">
        <f t="shared" si="567"/>
        <v>14050</v>
      </c>
      <c r="F347" s="55" t="str">
        <f t="shared" si="567"/>
        <v>781_1895</v>
      </c>
      <c r="G347" s="55">
        <f t="shared" si="567"/>
        <v>330562</v>
      </c>
      <c r="H347" s="55" t="str">
        <f t="shared" si="567"/>
        <v>0.1574</v>
      </c>
      <c r="I347" s="55" t="str">
        <f t="shared" si="470"/>
        <v>562_NGC25</v>
      </c>
      <c r="J347" s="55">
        <f t="shared" si="567"/>
        <v>1</v>
      </c>
      <c r="K347" s="55" t="str">
        <f t="shared" si="567"/>
        <v>BT_ci_MF</v>
      </c>
      <c r="L347" s="55">
        <f t="shared" si="567"/>
        <v>2</v>
      </c>
      <c r="M347" s="55" t="str">
        <f t="shared" si="567"/>
        <v>rgi</v>
      </c>
      <c r="N347" s="55" t="str">
        <f t="shared" si="567"/>
        <v>NA</v>
      </c>
      <c r="O347" s="55">
        <f t="shared" si="561"/>
        <v>2068</v>
      </c>
      <c r="P347" s="55">
        <f t="shared" si="527"/>
        <v>2069</v>
      </c>
      <c r="Q347" s="59" t="s">
        <v>281</v>
      </c>
      <c r="R347" s="55" t="str">
        <f t="shared" ref="R347:R392" si="568">IF(OR(AND(Q347="ray grass d'Italie",Q346="blé tendre"),AND(Q347="maïs fourrage",Q346="ray grass d'Italie"),AND(Q347="blé tendre",Q346="maïs fourrage")),"ok","pb")</f>
        <v>ok</v>
      </c>
      <c r="S347" s="50" t="str">
        <f t="shared" si="518"/>
        <v>781_1895-562_NGC25-1-2-rgi-NA</v>
      </c>
      <c r="T347" s="50" t="str">
        <f>CONCATENATE(F347,"-",I347,"-",J347,"-",L347,"-",M347,"-",N347,"-",P347,"-",VLOOKUP(Q347,Liste_plantes!$A$2:$B$7,2,FALSE))</f>
        <v>781_1895-562_NGC25-1-2-rgi-NA-2069-BT</v>
      </c>
      <c r="U347" s="86">
        <f>V346+1</f>
        <v>61638</v>
      </c>
      <c r="V347" s="86" t="str">
        <f t="shared" si="528"/>
        <v>15/08/2069</v>
      </c>
      <c r="W347" s="53" t="str">
        <f>IF(OR(YEAR(U347)=1978,(U347-V346)=1),"OK","!!!")</f>
        <v>OK</v>
      </c>
      <c r="X347" s="28">
        <f>U347-DATE($O347,1,1)+1</f>
        <v>276</v>
      </c>
      <c r="Y347" s="28">
        <f>V347-DATE($O347,1,1)+1</f>
        <v>593</v>
      </c>
      <c r="Z347" s="20" t="str">
        <f>IF(AND(Q346="prairie",Q347="prairie"),"prairie_ini.xml","snu_ini.xml")</f>
        <v>snu_ini.xml</v>
      </c>
      <c r="AA347" s="50" t="str">
        <f t="shared" si="563"/>
        <v>330562_0.1574</v>
      </c>
      <c r="AB347" s="18" t="str">
        <f t="shared" si="559"/>
        <v>14050_h3_sta.xml</v>
      </c>
      <c r="AC347" s="18" t="str">
        <f>CONCATENATE($E347,".",YEAR(U347))</f>
        <v>14050.2068</v>
      </c>
      <c r="AD347" s="18" t="str">
        <f t="shared" si="565"/>
        <v>14050.2069</v>
      </c>
      <c r="AE347" s="20">
        <f t="shared" si="566"/>
        <v>2</v>
      </c>
      <c r="AF347" s="15">
        <v>1</v>
      </c>
      <c r="AG347" s="3">
        <v>0</v>
      </c>
      <c r="AH347" s="20" t="str">
        <f>VLOOKUP(Q347,Liste_plantes!$A$2:$C$7,3,FALSE)</f>
        <v>wheat_plt.xml</v>
      </c>
      <c r="AI347" s="20" t="str">
        <f>CONCATENATE(J347,"-",L347,"-",VLOOKUP(Q347,Liste_plantes!$A$2:$B$7,2,FALSE),"_tec.xml")</f>
        <v>1-2-BT_tec.xml</v>
      </c>
      <c r="AJ347" s="3" t="s">
        <v>16</v>
      </c>
      <c r="AK347" s="15" t="s">
        <v>16</v>
      </c>
      <c r="AL347" s="15" t="s">
        <v>16</v>
      </c>
      <c r="AM347" s="15" t="s">
        <v>16</v>
      </c>
    </row>
    <row r="348" spans="1:39" x14ac:dyDescent="0.3">
      <c r="A348" s="55" t="str">
        <f t="shared" ref="A348:M348" si="569">A347</f>
        <v>cnrm-cm5-aladin63</v>
      </c>
      <c r="B348" s="55" t="str">
        <f t="shared" si="569"/>
        <v>cca</v>
      </c>
      <c r="C348" s="55" t="str">
        <f t="shared" si="569"/>
        <v>8.5</v>
      </c>
      <c r="D348" s="55">
        <f t="shared" si="569"/>
        <v>1895</v>
      </c>
      <c r="E348" s="55">
        <f t="shared" si="569"/>
        <v>14050</v>
      </c>
      <c r="F348" s="55" t="str">
        <f t="shared" si="569"/>
        <v>781_1895</v>
      </c>
      <c r="G348" s="55">
        <f t="shared" si="569"/>
        <v>330562</v>
      </c>
      <c r="H348" s="55" t="str">
        <f t="shared" si="569"/>
        <v>0.1574</v>
      </c>
      <c r="I348" s="55" t="str">
        <f t="shared" si="470"/>
        <v>562_NGC25</v>
      </c>
      <c r="J348" s="55">
        <f t="shared" si="569"/>
        <v>1</v>
      </c>
      <c r="K348" s="55" t="str">
        <f t="shared" si="569"/>
        <v>BT_ci_MF</v>
      </c>
      <c r="L348" s="55">
        <f t="shared" si="569"/>
        <v>2</v>
      </c>
      <c r="M348" s="55" t="str">
        <f t="shared" si="569"/>
        <v>rgi</v>
      </c>
      <c r="N348" s="121" t="s">
        <v>371</v>
      </c>
      <c r="O348" s="55">
        <f t="shared" si="561"/>
        <v>2069</v>
      </c>
      <c r="P348" s="55">
        <f t="shared" si="527"/>
        <v>2070</v>
      </c>
      <c r="Q348" s="55" t="str">
        <f>Q345</f>
        <v>ray grass d'Italie</v>
      </c>
      <c r="R348" s="55" t="str">
        <f t="shared" si="568"/>
        <v>ok</v>
      </c>
      <c r="S348" s="50" t="str">
        <f t="shared" si="518"/>
        <v>781_1895-562_NGC25-1-2-rgi-NA</v>
      </c>
      <c r="T348" s="50" t="str">
        <f>CONCATENATE(F348,"-",I348,"-",J348,"-",L348,"-",M348,"-",N348,"-",P348,"-",VLOOKUP(Q348,Liste_plantes!$A$2:$B$7,2,FALSE))</f>
        <v>781_1895-562_NGC25-1-2-rgi-NA-2070-rgi</v>
      </c>
      <c r="U348" s="86">
        <f>V347+1</f>
        <v>61956</v>
      </c>
      <c r="V348" s="86" t="str">
        <f t="shared" si="528"/>
        <v>08/03/2070</v>
      </c>
      <c r="W348" s="53" t="str">
        <f t="shared" ref="W348:W392" si="570">IF(OR(YEAR(U348)=1978,(U348-V347)=1),"OK","!!!")</f>
        <v>OK</v>
      </c>
      <c r="X348" s="28">
        <f>U348-DATE($O348,1,1)+1</f>
        <v>228</v>
      </c>
      <c r="Y348" s="28">
        <f>V348-DATE($O348,1,1)+1</f>
        <v>432</v>
      </c>
      <c r="Z348" s="20" t="str">
        <f t="shared" ref="Z348:Z392" si="571">IF(AND(Q347="prairie",Q348="prairie"),"prairie_ini.xml","snu_ini.xml")</f>
        <v>snu_ini.xml</v>
      </c>
      <c r="AA348" s="50" t="str">
        <f t="shared" si="563"/>
        <v>330562_0.1574</v>
      </c>
      <c r="AB348" s="18" t="str">
        <f t="shared" si="559"/>
        <v>14050_h3_sta.xml</v>
      </c>
      <c r="AC348" s="18" t="str">
        <f t="shared" ref="AC348:AC392" si="572">CONCATENATE($E348,".",YEAR(U348))</f>
        <v>14050.2069</v>
      </c>
      <c r="AD348" s="18" t="str">
        <f t="shared" si="565"/>
        <v>14050.2070</v>
      </c>
      <c r="AE348" s="20">
        <f t="shared" si="566"/>
        <v>2</v>
      </c>
      <c r="AF348" s="15">
        <v>1</v>
      </c>
      <c r="AG348" s="3">
        <v>0</v>
      </c>
      <c r="AH348" s="20" t="str">
        <f>VLOOKUP(Q348,Liste_plantes!$A$2:$C$7,3,FALSE)</f>
        <v>ItalianRyegrass_CoverCrop_plt.xml</v>
      </c>
      <c r="AI348" s="20" t="str">
        <f>CONCATENATE(J348,"-",L348,"-",VLOOKUP(Q348,Liste_plantes!$A$2:$B$7,2,FALSE),"_tec.xml")</f>
        <v>1-2-rgi_tec.xml</v>
      </c>
      <c r="AJ348" s="3" t="s">
        <v>16</v>
      </c>
      <c r="AK348" s="15" t="s">
        <v>16</v>
      </c>
      <c r="AL348" s="15" t="s">
        <v>16</v>
      </c>
      <c r="AM348" s="15" t="s">
        <v>16</v>
      </c>
    </row>
    <row r="349" spans="1:39" x14ac:dyDescent="0.3">
      <c r="A349" s="55" t="str">
        <f t="shared" ref="A349:M349" si="573">A348</f>
        <v>cnrm-cm5-aladin63</v>
      </c>
      <c r="B349" s="55" t="str">
        <f t="shared" si="573"/>
        <v>cca</v>
      </c>
      <c r="C349" s="55" t="str">
        <f t="shared" si="573"/>
        <v>8.5</v>
      </c>
      <c r="D349" s="55">
        <f t="shared" si="573"/>
        <v>1895</v>
      </c>
      <c r="E349" s="55">
        <f t="shared" si="573"/>
        <v>14050</v>
      </c>
      <c r="F349" s="55" t="str">
        <f t="shared" si="573"/>
        <v>781_1895</v>
      </c>
      <c r="G349" s="55">
        <f t="shared" si="573"/>
        <v>330562</v>
      </c>
      <c r="H349" s="55" t="str">
        <f t="shared" si="573"/>
        <v>0.1574</v>
      </c>
      <c r="I349" s="55" t="str">
        <f t="shared" si="470"/>
        <v>562_NGC25</v>
      </c>
      <c r="J349" s="55">
        <f t="shared" si="573"/>
        <v>1</v>
      </c>
      <c r="K349" s="55" t="str">
        <f t="shared" si="573"/>
        <v>BT_ci_MF</v>
      </c>
      <c r="L349" s="55">
        <f t="shared" si="573"/>
        <v>2</v>
      </c>
      <c r="M349" s="55" t="str">
        <f t="shared" si="573"/>
        <v>rgi</v>
      </c>
      <c r="N349" s="76" t="s">
        <v>367</v>
      </c>
      <c r="O349" s="76">
        <f t="shared" si="561"/>
        <v>2070</v>
      </c>
      <c r="P349" s="55">
        <f t="shared" si="527"/>
        <v>2070</v>
      </c>
      <c r="Q349" s="55" t="str">
        <f>Q346</f>
        <v>maïs fourrage</v>
      </c>
      <c r="R349" s="55" t="str">
        <f t="shared" si="568"/>
        <v>ok</v>
      </c>
      <c r="S349" s="50" t="str">
        <f t="shared" si="518"/>
        <v>781_1895-562_NGC25-1-2-rgi-h3</v>
      </c>
      <c r="T349" s="50" t="str">
        <f>CONCATENATE(F349,"-",I349,"-",J349,"-",L349,"-",M349,"-",N349,"-",P349,"-",VLOOKUP(Q349,Liste_plantes!$A$2:$B$7,2,FALSE))</f>
        <v>781_1895-562_NGC25-1-2-rgi-h3-2070-MF</v>
      </c>
      <c r="U349" s="86">
        <f t="shared" ref="U349:U376" si="574">V348+1</f>
        <v>62161</v>
      </c>
      <c r="V349" s="86" t="str">
        <f t="shared" si="528"/>
        <v>01/10/2070</v>
      </c>
      <c r="W349" s="53" t="str">
        <f t="shared" si="570"/>
        <v>OK</v>
      </c>
      <c r="X349" s="28">
        <f t="shared" ref="X349:X353" si="575">U349-DATE($O349,1,1)+1</f>
        <v>68</v>
      </c>
      <c r="Y349" s="28">
        <f t="shared" ref="Y349:Y392" si="576">V349-DATE($O349,1,1)+1</f>
        <v>274</v>
      </c>
      <c r="Z349" s="20" t="str">
        <f t="shared" si="571"/>
        <v>snu_ini.xml</v>
      </c>
      <c r="AA349" s="50" t="str">
        <f t="shared" si="563"/>
        <v>330562_0.1574</v>
      </c>
      <c r="AB349" s="59" t="str">
        <f t="shared" si="497"/>
        <v>14050_h3_sta.xml</v>
      </c>
      <c r="AC349" s="18" t="str">
        <f t="shared" si="572"/>
        <v>14050.2070</v>
      </c>
      <c r="AD349" s="18" t="str">
        <f t="shared" si="565"/>
        <v>14050.2070</v>
      </c>
      <c r="AE349" s="20">
        <f t="shared" si="566"/>
        <v>1</v>
      </c>
      <c r="AF349" s="15">
        <v>1</v>
      </c>
      <c r="AG349" s="3">
        <v>0</v>
      </c>
      <c r="AH349" s="20" t="str">
        <f>VLOOKUP(Q349,Liste_plantes!$A$2:$C$7,3,FALSE)</f>
        <v>corn_plt.xml</v>
      </c>
      <c r="AI349" s="20" t="str">
        <f>CONCATENATE(J349,"-",L349,"-",VLOOKUP(Q349,Liste_plantes!$A$2:$B$7,2,FALSE),"_tec.xml")</f>
        <v>1-2-MF_tec.xml</v>
      </c>
      <c r="AJ349" s="3" t="s">
        <v>16</v>
      </c>
      <c r="AK349" s="15" t="s">
        <v>16</v>
      </c>
      <c r="AL349" s="15" t="s">
        <v>16</v>
      </c>
      <c r="AM349" s="15" t="s">
        <v>16</v>
      </c>
    </row>
    <row r="350" spans="1:39" x14ac:dyDescent="0.3">
      <c r="A350" s="55" t="str">
        <f t="shared" ref="A350:N351" si="577">A349</f>
        <v>cnrm-cm5-aladin63</v>
      </c>
      <c r="B350" s="55" t="str">
        <f t="shared" si="577"/>
        <v>cca</v>
      </c>
      <c r="C350" s="55" t="str">
        <f t="shared" si="577"/>
        <v>8.5</v>
      </c>
      <c r="D350" s="55">
        <f t="shared" si="577"/>
        <v>1895</v>
      </c>
      <c r="E350" s="55">
        <f t="shared" si="577"/>
        <v>14050</v>
      </c>
      <c r="F350" s="55" t="str">
        <f t="shared" si="577"/>
        <v>781_1895</v>
      </c>
      <c r="G350" s="55">
        <f t="shared" si="577"/>
        <v>330562</v>
      </c>
      <c r="H350" s="55" t="str">
        <f t="shared" si="577"/>
        <v>0.1574</v>
      </c>
      <c r="I350" s="55" t="str">
        <f t="shared" si="470"/>
        <v>562_NGC25</v>
      </c>
      <c r="J350" s="55">
        <f t="shared" si="577"/>
        <v>1</v>
      </c>
      <c r="K350" s="55" t="str">
        <f t="shared" si="577"/>
        <v>BT_ci_MF</v>
      </c>
      <c r="L350" s="55">
        <f t="shared" si="577"/>
        <v>2</v>
      </c>
      <c r="M350" s="55" t="str">
        <f t="shared" si="577"/>
        <v>rgi</v>
      </c>
      <c r="N350" s="55" t="str">
        <f t="shared" si="577"/>
        <v>h3</v>
      </c>
      <c r="O350" s="55">
        <f t="shared" si="561"/>
        <v>2070</v>
      </c>
      <c r="P350" s="55">
        <f t="shared" si="527"/>
        <v>2071</v>
      </c>
      <c r="Q350" s="55" t="str">
        <f t="shared" ref="Q350:Q393" si="578">Q347</f>
        <v>blé tendre</v>
      </c>
      <c r="R350" s="55" t="str">
        <f t="shared" si="568"/>
        <v>ok</v>
      </c>
      <c r="S350" s="50" t="str">
        <f t="shared" si="518"/>
        <v>781_1895-562_NGC25-1-2-rgi-h3</v>
      </c>
      <c r="T350" s="50" t="str">
        <f>CONCATENATE(F350,"-",I350,"-",J350,"-",L350,"-",M350,"-",N350,"-",P350,"-",VLOOKUP(Q350,Liste_plantes!$A$2:$B$7,2,FALSE))</f>
        <v>781_1895-562_NGC25-1-2-rgi-h3-2071-BT</v>
      </c>
      <c r="U350" s="86">
        <f t="shared" si="574"/>
        <v>62368</v>
      </c>
      <c r="V350" s="86" t="str">
        <f t="shared" si="528"/>
        <v>15/08/2071</v>
      </c>
      <c r="W350" s="53" t="str">
        <f t="shared" si="570"/>
        <v>OK</v>
      </c>
      <c r="X350" s="28">
        <f t="shared" si="575"/>
        <v>275</v>
      </c>
      <c r="Y350" s="28">
        <f t="shared" si="576"/>
        <v>592</v>
      </c>
      <c r="Z350" s="20" t="str">
        <f t="shared" si="571"/>
        <v>snu_ini.xml</v>
      </c>
      <c r="AA350" s="50" t="str">
        <f t="shared" si="563"/>
        <v>330562_0.1574</v>
      </c>
      <c r="AB350" s="18" t="str">
        <f>AB351</f>
        <v>14050_h3_sta.xml</v>
      </c>
      <c r="AC350" s="18" t="str">
        <f t="shared" si="572"/>
        <v>14050.2070</v>
      </c>
      <c r="AD350" s="18" t="str">
        <f t="shared" si="565"/>
        <v>14050.2071</v>
      </c>
      <c r="AE350" s="20">
        <f t="shared" si="566"/>
        <v>2</v>
      </c>
      <c r="AF350" s="15">
        <v>1</v>
      </c>
      <c r="AG350" s="3">
        <v>0</v>
      </c>
      <c r="AH350" s="20" t="str">
        <f>VLOOKUP(Q350,Liste_plantes!$A$2:$C$7,3,FALSE)</f>
        <v>wheat_plt.xml</v>
      </c>
      <c r="AI350" s="20" t="str">
        <f>CONCATENATE(J350,"-",L350,"-",VLOOKUP(Q350,Liste_plantes!$A$2:$B$7,2,FALSE),"_tec.xml")</f>
        <v>1-2-BT_tec.xml</v>
      </c>
      <c r="AJ350" s="3" t="s">
        <v>16</v>
      </c>
      <c r="AK350" s="15" t="s">
        <v>16</v>
      </c>
      <c r="AL350" s="15" t="s">
        <v>16</v>
      </c>
      <c r="AM350" s="15" t="s">
        <v>16</v>
      </c>
    </row>
    <row r="351" spans="1:39" x14ac:dyDescent="0.3">
      <c r="A351" s="55" t="str">
        <f t="shared" ref="A351:G351" si="579">A350</f>
        <v>cnrm-cm5-aladin63</v>
      </c>
      <c r="B351" s="55" t="str">
        <f t="shared" si="579"/>
        <v>cca</v>
      </c>
      <c r="C351" s="55" t="str">
        <f t="shared" si="579"/>
        <v>8.5</v>
      </c>
      <c r="D351" s="55">
        <f t="shared" si="579"/>
        <v>1895</v>
      </c>
      <c r="E351" s="55">
        <f t="shared" si="579"/>
        <v>14050</v>
      </c>
      <c r="F351" s="55" t="str">
        <f t="shared" si="579"/>
        <v>781_1895</v>
      </c>
      <c r="G351" s="55">
        <f t="shared" si="579"/>
        <v>330562</v>
      </c>
      <c r="H351" s="55" t="str">
        <f>H350</f>
        <v>0.1574</v>
      </c>
      <c r="I351" s="55" t="str">
        <f t="shared" si="470"/>
        <v>562_NGC25</v>
      </c>
      <c r="J351" s="55">
        <f t="shared" si="577"/>
        <v>1</v>
      </c>
      <c r="K351" s="55" t="str">
        <f t="shared" si="577"/>
        <v>BT_ci_MF</v>
      </c>
      <c r="L351" s="55">
        <f t="shared" si="577"/>
        <v>2</v>
      </c>
      <c r="M351" s="55" t="str">
        <f t="shared" si="577"/>
        <v>rgi</v>
      </c>
      <c r="N351" s="55" t="str">
        <f t="shared" si="577"/>
        <v>h3</v>
      </c>
      <c r="O351" s="55">
        <f t="shared" si="561"/>
        <v>2071</v>
      </c>
      <c r="P351" s="55">
        <f t="shared" si="527"/>
        <v>2072</v>
      </c>
      <c r="Q351" s="55" t="str">
        <f t="shared" si="578"/>
        <v>ray grass d'Italie</v>
      </c>
      <c r="R351" s="55" t="str">
        <f t="shared" si="568"/>
        <v>ok</v>
      </c>
      <c r="S351" s="50" t="str">
        <f t="shared" si="518"/>
        <v>781_1895-562_NGC25-1-2-rgi-h3</v>
      </c>
      <c r="T351" s="50" t="str">
        <f>CONCATENATE(F351,"-",I351,"-",J351,"-",L351,"-",M351,"-",N351,"-",P351,"-",VLOOKUP(Q351,Liste_plantes!$A$2:$B$7,2,FALSE))</f>
        <v>781_1895-562_NGC25-1-2-rgi-h3-2072-rgi</v>
      </c>
      <c r="U351" s="86">
        <f t="shared" si="574"/>
        <v>62686</v>
      </c>
      <c r="V351" s="86" t="str">
        <f t="shared" si="528"/>
        <v>08/03/2072</v>
      </c>
      <c r="W351" s="53" t="str">
        <f t="shared" si="570"/>
        <v>OK</v>
      </c>
      <c r="X351" s="28">
        <f t="shared" si="575"/>
        <v>228</v>
      </c>
      <c r="Y351" s="28">
        <f t="shared" si="576"/>
        <v>433</v>
      </c>
      <c r="Z351" s="20" t="str">
        <f t="shared" si="571"/>
        <v>snu_ini.xml</v>
      </c>
      <c r="AA351" s="50" t="str">
        <f t="shared" si="563"/>
        <v>330562_0.1574</v>
      </c>
      <c r="AB351" s="18" t="str">
        <f t="shared" ref="AB351:AB352" si="580">AB352</f>
        <v>14050_h3_sta.xml</v>
      </c>
      <c r="AC351" s="18" t="str">
        <f t="shared" si="572"/>
        <v>14050.2071</v>
      </c>
      <c r="AD351" s="18" t="str">
        <f t="shared" si="565"/>
        <v>14050.2072</v>
      </c>
      <c r="AE351" s="20">
        <f t="shared" si="566"/>
        <v>2</v>
      </c>
      <c r="AF351" s="15">
        <v>1</v>
      </c>
      <c r="AG351" s="3">
        <v>0</v>
      </c>
      <c r="AH351" s="20" t="str">
        <f>VLOOKUP(Q351,Liste_plantes!$A$2:$C$7,3,FALSE)</f>
        <v>ItalianRyegrass_CoverCrop_plt.xml</v>
      </c>
      <c r="AI351" s="20" t="str">
        <f>CONCATENATE(J351,"-",L351,"-",VLOOKUP(Q351,Liste_plantes!$A$2:$B$7,2,FALSE),"_tec.xml")</f>
        <v>1-2-rgi_tec.xml</v>
      </c>
      <c r="AJ351" s="3" t="s">
        <v>16</v>
      </c>
      <c r="AK351" s="15" t="s">
        <v>16</v>
      </c>
      <c r="AL351" s="15" t="s">
        <v>16</v>
      </c>
      <c r="AM351" s="15" t="s">
        <v>16</v>
      </c>
    </row>
    <row r="352" spans="1:39" x14ac:dyDescent="0.3">
      <c r="A352" s="55" t="str">
        <f t="shared" ref="A352:N352" si="581">A351</f>
        <v>cnrm-cm5-aladin63</v>
      </c>
      <c r="B352" s="55" t="str">
        <f t="shared" si="581"/>
        <v>cca</v>
      </c>
      <c r="C352" s="55" t="str">
        <f t="shared" si="581"/>
        <v>8.5</v>
      </c>
      <c r="D352" s="55">
        <f t="shared" si="581"/>
        <v>1895</v>
      </c>
      <c r="E352" s="55">
        <f t="shared" si="581"/>
        <v>14050</v>
      </c>
      <c r="F352" s="55" t="str">
        <f t="shared" si="581"/>
        <v>781_1895</v>
      </c>
      <c r="G352" s="55">
        <f t="shared" si="581"/>
        <v>330562</v>
      </c>
      <c r="H352" s="55" t="str">
        <f t="shared" si="581"/>
        <v>0.1574</v>
      </c>
      <c r="I352" s="55" t="str">
        <f t="shared" si="470"/>
        <v>562_NGC25</v>
      </c>
      <c r="J352" s="55">
        <f t="shared" si="581"/>
        <v>1</v>
      </c>
      <c r="K352" s="55" t="str">
        <f t="shared" si="581"/>
        <v>BT_ci_MF</v>
      </c>
      <c r="L352" s="55">
        <f t="shared" si="581"/>
        <v>2</v>
      </c>
      <c r="M352" s="55" t="str">
        <f t="shared" si="581"/>
        <v>rgi</v>
      </c>
      <c r="N352" s="55" t="str">
        <f t="shared" si="581"/>
        <v>h3</v>
      </c>
      <c r="O352" s="55">
        <f t="shared" si="561"/>
        <v>2072</v>
      </c>
      <c r="P352" s="55">
        <f t="shared" si="527"/>
        <v>2072</v>
      </c>
      <c r="Q352" s="55" t="str">
        <f t="shared" si="578"/>
        <v>maïs fourrage</v>
      </c>
      <c r="R352" s="55" t="str">
        <f t="shared" si="568"/>
        <v>ok</v>
      </c>
      <c r="S352" s="50" t="str">
        <f t="shared" si="518"/>
        <v>781_1895-562_NGC25-1-2-rgi-h3</v>
      </c>
      <c r="T352" s="50" t="str">
        <f>CONCATENATE(F352,"-",I352,"-",J352,"-",L352,"-",M352,"-",N352,"-",P352,"-",VLOOKUP(Q352,Liste_plantes!$A$2:$B$7,2,FALSE))</f>
        <v>781_1895-562_NGC25-1-2-rgi-h3-2072-MF</v>
      </c>
      <c r="U352" s="86">
        <f t="shared" si="574"/>
        <v>62892</v>
      </c>
      <c r="V352" s="86" t="str">
        <f t="shared" si="528"/>
        <v>01/10/2072</v>
      </c>
      <c r="W352" s="53" t="str">
        <f t="shared" si="570"/>
        <v>OK</v>
      </c>
      <c r="X352" s="28">
        <f t="shared" si="575"/>
        <v>69</v>
      </c>
      <c r="Y352" s="28">
        <f t="shared" si="576"/>
        <v>275</v>
      </c>
      <c r="Z352" s="20" t="str">
        <f t="shared" si="571"/>
        <v>snu_ini.xml</v>
      </c>
      <c r="AA352" s="50" t="str">
        <f t="shared" si="563"/>
        <v>330562_0.1574</v>
      </c>
      <c r="AB352" s="18" t="str">
        <f t="shared" si="580"/>
        <v>14050_h3_sta.xml</v>
      </c>
      <c r="AC352" s="18" t="str">
        <f t="shared" si="572"/>
        <v>14050.2072</v>
      </c>
      <c r="AD352" s="18" t="str">
        <f t="shared" si="565"/>
        <v>14050.2072</v>
      </c>
      <c r="AE352" s="20">
        <f t="shared" si="566"/>
        <v>1</v>
      </c>
      <c r="AF352" s="15">
        <v>1</v>
      </c>
      <c r="AG352" s="3">
        <v>0</v>
      </c>
      <c r="AH352" s="20" t="str">
        <f>VLOOKUP(Q352,Liste_plantes!$A$2:$C$7,3,FALSE)</f>
        <v>corn_plt.xml</v>
      </c>
      <c r="AI352" s="20" t="str">
        <f>CONCATENATE(J352,"-",L352,"-",VLOOKUP(Q352,Liste_plantes!$A$2:$B$7,2,FALSE),"_tec.xml")</f>
        <v>1-2-MF_tec.xml</v>
      </c>
      <c r="AJ352" s="3" t="s">
        <v>16</v>
      </c>
      <c r="AK352" s="15" t="s">
        <v>16</v>
      </c>
      <c r="AL352" s="15" t="s">
        <v>16</v>
      </c>
      <c r="AM352" s="15" t="s">
        <v>16</v>
      </c>
    </row>
    <row r="353" spans="1:39" x14ac:dyDescent="0.3">
      <c r="A353" s="55" t="str">
        <f t="shared" ref="A353:N353" si="582">A352</f>
        <v>cnrm-cm5-aladin63</v>
      </c>
      <c r="B353" s="55" t="str">
        <f t="shared" si="582"/>
        <v>cca</v>
      </c>
      <c r="C353" s="55" t="str">
        <f t="shared" si="582"/>
        <v>8.5</v>
      </c>
      <c r="D353" s="55">
        <f t="shared" si="582"/>
        <v>1895</v>
      </c>
      <c r="E353" s="55">
        <f t="shared" si="582"/>
        <v>14050</v>
      </c>
      <c r="F353" s="55" t="str">
        <f t="shared" si="582"/>
        <v>781_1895</v>
      </c>
      <c r="G353" s="55">
        <f t="shared" si="582"/>
        <v>330562</v>
      </c>
      <c r="H353" s="55" t="str">
        <f t="shared" si="582"/>
        <v>0.1574</v>
      </c>
      <c r="I353" s="55" t="str">
        <f t="shared" si="470"/>
        <v>562_NGC25</v>
      </c>
      <c r="J353" s="55">
        <f t="shared" si="582"/>
        <v>1</v>
      </c>
      <c r="K353" s="55" t="str">
        <f t="shared" si="582"/>
        <v>BT_ci_MF</v>
      </c>
      <c r="L353" s="55">
        <f t="shared" si="582"/>
        <v>2</v>
      </c>
      <c r="M353" s="55" t="str">
        <f t="shared" si="582"/>
        <v>rgi</v>
      </c>
      <c r="N353" s="55" t="str">
        <f t="shared" si="582"/>
        <v>h3</v>
      </c>
      <c r="O353" s="55">
        <f t="shared" si="561"/>
        <v>2072</v>
      </c>
      <c r="P353" s="55">
        <f t="shared" si="527"/>
        <v>2073</v>
      </c>
      <c r="Q353" s="55" t="str">
        <f t="shared" si="578"/>
        <v>blé tendre</v>
      </c>
      <c r="R353" s="55" t="str">
        <f t="shared" si="568"/>
        <v>ok</v>
      </c>
      <c r="S353" s="50" t="str">
        <f t="shared" si="518"/>
        <v>781_1895-562_NGC25-1-2-rgi-h3</v>
      </c>
      <c r="T353" s="50" t="str">
        <f>CONCATENATE(F353,"-",I353,"-",J353,"-",L353,"-",M353,"-",N353,"-",P353,"-",VLOOKUP(Q353,Liste_plantes!$A$2:$B$7,2,FALSE))</f>
        <v>781_1895-562_NGC25-1-2-rgi-h3-2073-BT</v>
      </c>
      <c r="U353" s="86">
        <f t="shared" si="574"/>
        <v>63099</v>
      </c>
      <c r="V353" s="86" t="str">
        <f t="shared" si="528"/>
        <v>15/08/2073</v>
      </c>
      <c r="W353" s="53" t="str">
        <f t="shared" si="570"/>
        <v>OK</v>
      </c>
      <c r="X353" s="28">
        <f t="shared" si="575"/>
        <v>276</v>
      </c>
      <c r="Y353" s="28">
        <f t="shared" si="576"/>
        <v>593</v>
      </c>
      <c r="Z353" s="20" t="str">
        <f t="shared" si="571"/>
        <v>snu_ini.xml</v>
      </c>
      <c r="AA353" s="50" t="str">
        <f t="shared" si="563"/>
        <v>330562_0.1574</v>
      </c>
      <c r="AB353" s="18" t="str">
        <f t="shared" si="497"/>
        <v>14050_h3_sta.xml</v>
      </c>
      <c r="AC353" s="18" t="str">
        <f t="shared" si="572"/>
        <v>14050.2072</v>
      </c>
      <c r="AD353" s="18" t="str">
        <f t="shared" si="565"/>
        <v>14050.2073</v>
      </c>
      <c r="AE353" s="20">
        <f t="shared" si="566"/>
        <v>2</v>
      </c>
      <c r="AF353" s="15">
        <v>1</v>
      </c>
      <c r="AG353" s="3">
        <v>0</v>
      </c>
      <c r="AH353" s="20" t="str">
        <f>VLOOKUP(Q353,Liste_plantes!$A$2:$C$7,3,FALSE)</f>
        <v>wheat_plt.xml</v>
      </c>
      <c r="AI353" s="20" t="str">
        <f>CONCATENATE(J353,"-",L353,"-",VLOOKUP(Q353,Liste_plantes!$A$2:$B$7,2,FALSE),"_tec.xml")</f>
        <v>1-2-BT_tec.xml</v>
      </c>
      <c r="AJ353" s="3" t="s">
        <v>16</v>
      </c>
      <c r="AK353" s="15" t="s">
        <v>16</v>
      </c>
      <c r="AL353" s="15" t="s">
        <v>16</v>
      </c>
      <c r="AM353" s="15" t="s">
        <v>16</v>
      </c>
    </row>
    <row r="354" spans="1:39" x14ac:dyDescent="0.3">
      <c r="A354" s="55" t="str">
        <f t="shared" ref="A354:N354" si="583">A353</f>
        <v>cnrm-cm5-aladin63</v>
      </c>
      <c r="B354" s="55" t="str">
        <f t="shared" si="583"/>
        <v>cca</v>
      </c>
      <c r="C354" s="55" t="str">
        <f t="shared" si="583"/>
        <v>8.5</v>
      </c>
      <c r="D354" s="55">
        <f t="shared" si="583"/>
        <v>1895</v>
      </c>
      <c r="E354" s="55">
        <f t="shared" si="583"/>
        <v>14050</v>
      </c>
      <c r="F354" s="55" t="str">
        <f t="shared" si="583"/>
        <v>781_1895</v>
      </c>
      <c r="G354" s="55">
        <f t="shared" si="583"/>
        <v>330562</v>
      </c>
      <c r="H354" s="55" t="str">
        <f t="shared" si="583"/>
        <v>0.1574</v>
      </c>
      <c r="I354" s="55" t="str">
        <f t="shared" si="470"/>
        <v>562_NGC25</v>
      </c>
      <c r="J354" s="55">
        <f t="shared" si="583"/>
        <v>1</v>
      </c>
      <c r="K354" s="55" t="str">
        <f t="shared" si="583"/>
        <v>BT_ci_MF</v>
      </c>
      <c r="L354" s="55">
        <f t="shared" si="583"/>
        <v>2</v>
      </c>
      <c r="M354" s="55" t="str">
        <f t="shared" si="583"/>
        <v>rgi</v>
      </c>
      <c r="N354" s="55" t="str">
        <f t="shared" si="583"/>
        <v>h3</v>
      </c>
      <c r="O354" s="55">
        <f t="shared" si="561"/>
        <v>2073</v>
      </c>
      <c r="P354" s="55">
        <f t="shared" si="527"/>
        <v>2074</v>
      </c>
      <c r="Q354" s="55" t="str">
        <f t="shared" si="578"/>
        <v>ray grass d'Italie</v>
      </c>
      <c r="R354" s="55" t="str">
        <f t="shared" si="568"/>
        <v>ok</v>
      </c>
      <c r="S354" s="50" t="str">
        <f t="shared" si="518"/>
        <v>781_1895-562_NGC25-1-2-rgi-h3</v>
      </c>
      <c r="T354" s="50" t="str">
        <f>CONCATENATE(F354,"-",I354,"-",J354,"-",L354,"-",M354,"-",N354,"-",P354,"-",VLOOKUP(Q354,Liste_plantes!$A$2:$B$7,2,FALSE))</f>
        <v>781_1895-562_NGC25-1-2-rgi-h3-2074-rgi</v>
      </c>
      <c r="U354" s="86">
        <f t="shared" si="574"/>
        <v>63417</v>
      </c>
      <c r="V354" s="86" t="str">
        <f t="shared" si="528"/>
        <v>08/03/2074</v>
      </c>
      <c r="W354" s="53" t="str">
        <f t="shared" si="570"/>
        <v>OK</v>
      </c>
      <c r="X354" s="28">
        <f>U354-DATE($O354,1,1)+1</f>
        <v>228</v>
      </c>
      <c r="Y354" s="28">
        <f t="shared" si="576"/>
        <v>432</v>
      </c>
      <c r="Z354" s="20" t="str">
        <f t="shared" si="571"/>
        <v>snu_ini.xml</v>
      </c>
      <c r="AA354" s="50" t="str">
        <f t="shared" si="563"/>
        <v>330562_0.1574</v>
      </c>
      <c r="AB354" s="18" t="str">
        <f t="shared" si="497"/>
        <v>14050_h3_sta.xml</v>
      </c>
      <c r="AC354" s="18" t="str">
        <f t="shared" si="572"/>
        <v>14050.2073</v>
      </c>
      <c r="AD354" s="18" t="str">
        <f t="shared" si="565"/>
        <v>14050.2074</v>
      </c>
      <c r="AE354" s="20">
        <f t="shared" si="566"/>
        <v>2</v>
      </c>
      <c r="AF354" s="15">
        <v>1</v>
      </c>
      <c r="AG354" s="3">
        <v>0</v>
      </c>
      <c r="AH354" s="20" t="str">
        <f>VLOOKUP(Q354,Liste_plantes!$A$2:$C$7,3,FALSE)</f>
        <v>ItalianRyegrass_CoverCrop_plt.xml</v>
      </c>
      <c r="AI354" s="20" t="str">
        <f>CONCATENATE(J354,"-",L354,"-",VLOOKUP(Q354,Liste_plantes!$A$2:$B$7,2,FALSE),"_tec.xml")</f>
        <v>1-2-rgi_tec.xml</v>
      </c>
      <c r="AJ354" s="3" t="s">
        <v>16</v>
      </c>
      <c r="AK354" s="15" t="s">
        <v>16</v>
      </c>
      <c r="AL354" s="15" t="s">
        <v>16</v>
      </c>
      <c r="AM354" s="15" t="s">
        <v>16</v>
      </c>
    </row>
    <row r="355" spans="1:39" x14ac:dyDescent="0.3">
      <c r="A355" s="55" t="str">
        <f t="shared" ref="A355:N355" si="584">A354</f>
        <v>cnrm-cm5-aladin63</v>
      </c>
      <c r="B355" s="55" t="str">
        <f t="shared" si="584"/>
        <v>cca</v>
      </c>
      <c r="C355" s="55" t="str">
        <f t="shared" si="584"/>
        <v>8.5</v>
      </c>
      <c r="D355" s="55">
        <f t="shared" si="584"/>
        <v>1895</v>
      </c>
      <c r="E355" s="55">
        <f t="shared" si="584"/>
        <v>14050</v>
      </c>
      <c r="F355" s="55" t="str">
        <f t="shared" si="584"/>
        <v>781_1895</v>
      </c>
      <c r="G355" s="55">
        <f t="shared" si="584"/>
        <v>330562</v>
      </c>
      <c r="H355" s="55" t="str">
        <f t="shared" si="584"/>
        <v>0.1574</v>
      </c>
      <c r="I355" s="55" t="str">
        <f t="shared" si="470"/>
        <v>562_NGC25</v>
      </c>
      <c r="J355" s="55">
        <f t="shared" si="584"/>
        <v>1</v>
      </c>
      <c r="K355" s="55" t="str">
        <f t="shared" si="584"/>
        <v>BT_ci_MF</v>
      </c>
      <c r="L355" s="55">
        <f t="shared" si="584"/>
        <v>2</v>
      </c>
      <c r="M355" s="55" t="str">
        <f t="shared" si="584"/>
        <v>rgi</v>
      </c>
      <c r="N355" s="55" t="str">
        <f t="shared" si="584"/>
        <v>h3</v>
      </c>
      <c r="O355" s="55">
        <f t="shared" si="561"/>
        <v>2074</v>
      </c>
      <c r="P355" s="55">
        <f t="shared" si="527"/>
        <v>2074</v>
      </c>
      <c r="Q355" s="55" t="str">
        <f t="shared" si="578"/>
        <v>maïs fourrage</v>
      </c>
      <c r="R355" s="55" t="str">
        <f t="shared" si="568"/>
        <v>ok</v>
      </c>
      <c r="S355" s="50" t="str">
        <f t="shared" si="518"/>
        <v>781_1895-562_NGC25-1-2-rgi-h3</v>
      </c>
      <c r="T355" s="50" t="str">
        <f>CONCATENATE(F355,"-",I355,"-",J355,"-",L355,"-",M355,"-",N355,"-",P355,"-",VLOOKUP(Q355,Liste_plantes!$A$2:$B$7,2,FALSE))</f>
        <v>781_1895-562_NGC25-1-2-rgi-h3-2074-MF</v>
      </c>
      <c r="U355" s="86">
        <f t="shared" si="574"/>
        <v>63622</v>
      </c>
      <c r="V355" s="86" t="str">
        <f t="shared" si="528"/>
        <v>01/10/2074</v>
      </c>
      <c r="W355" s="53" t="str">
        <f t="shared" si="570"/>
        <v>OK</v>
      </c>
      <c r="X355" s="28">
        <f t="shared" ref="X355:X379" si="585">U355-DATE($O355,1,1)+1</f>
        <v>68</v>
      </c>
      <c r="Y355" s="28">
        <f t="shared" si="576"/>
        <v>274</v>
      </c>
      <c r="Z355" s="20" t="str">
        <f t="shared" si="571"/>
        <v>snu_ini.xml</v>
      </c>
      <c r="AA355" s="50" t="str">
        <f t="shared" si="563"/>
        <v>330562_0.1574</v>
      </c>
      <c r="AB355" s="18" t="str">
        <f t="shared" si="497"/>
        <v>14050_h3_sta.xml</v>
      </c>
      <c r="AC355" s="18" t="str">
        <f t="shared" si="572"/>
        <v>14050.2074</v>
      </c>
      <c r="AD355" s="18" t="str">
        <f t="shared" si="565"/>
        <v>14050.2074</v>
      </c>
      <c r="AE355" s="20">
        <f t="shared" si="566"/>
        <v>1</v>
      </c>
      <c r="AF355" s="15">
        <v>1</v>
      </c>
      <c r="AG355" s="3">
        <v>0</v>
      </c>
      <c r="AH355" s="20" t="str">
        <f>VLOOKUP(Q355,Liste_plantes!$A$2:$C$7,3,FALSE)</f>
        <v>corn_plt.xml</v>
      </c>
      <c r="AI355" s="20" t="str">
        <f>CONCATENATE(J355,"-",L355,"-",VLOOKUP(Q355,Liste_plantes!$A$2:$B$7,2,FALSE),"_tec.xml")</f>
        <v>1-2-MF_tec.xml</v>
      </c>
      <c r="AJ355" s="3" t="s">
        <v>16</v>
      </c>
      <c r="AK355" s="15" t="s">
        <v>16</v>
      </c>
      <c r="AL355" s="15" t="s">
        <v>16</v>
      </c>
      <c r="AM355" s="15" t="s">
        <v>16</v>
      </c>
    </row>
    <row r="356" spans="1:39" x14ac:dyDescent="0.3">
      <c r="A356" s="55" t="str">
        <f t="shared" ref="A356:N356" si="586">A355</f>
        <v>cnrm-cm5-aladin63</v>
      </c>
      <c r="B356" s="55" t="str">
        <f t="shared" si="586"/>
        <v>cca</v>
      </c>
      <c r="C356" s="55" t="str">
        <f t="shared" si="586"/>
        <v>8.5</v>
      </c>
      <c r="D356" s="55">
        <f t="shared" si="586"/>
        <v>1895</v>
      </c>
      <c r="E356" s="55">
        <f t="shared" si="586"/>
        <v>14050</v>
      </c>
      <c r="F356" s="55" t="str">
        <f t="shared" si="586"/>
        <v>781_1895</v>
      </c>
      <c r="G356" s="55">
        <f t="shared" si="586"/>
        <v>330562</v>
      </c>
      <c r="H356" s="55" t="str">
        <f t="shared" si="586"/>
        <v>0.1574</v>
      </c>
      <c r="I356" s="55" t="str">
        <f t="shared" si="470"/>
        <v>562_NGC25</v>
      </c>
      <c r="J356" s="55">
        <f t="shared" si="586"/>
        <v>1</v>
      </c>
      <c r="K356" s="55" t="str">
        <f t="shared" si="586"/>
        <v>BT_ci_MF</v>
      </c>
      <c r="L356" s="55">
        <f t="shared" si="586"/>
        <v>2</v>
      </c>
      <c r="M356" s="55" t="str">
        <f t="shared" si="586"/>
        <v>rgi</v>
      </c>
      <c r="N356" s="55" t="str">
        <f t="shared" si="586"/>
        <v>h3</v>
      </c>
      <c r="O356" s="55">
        <f t="shared" si="561"/>
        <v>2074</v>
      </c>
      <c r="P356" s="55">
        <f t="shared" si="527"/>
        <v>2075</v>
      </c>
      <c r="Q356" s="55" t="str">
        <f t="shared" si="578"/>
        <v>blé tendre</v>
      </c>
      <c r="R356" s="55" t="str">
        <f t="shared" si="568"/>
        <v>ok</v>
      </c>
      <c r="S356" s="50" t="str">
        <f t="shared" si="518"/>
        <v>781_1895-562_NGC25-1-2-rgi-h3</v>
      </c>
      <c r="T356" s="50" t="str">
        <f>CONCATENATE(F356,"-",I356,"-",J356,"-",L356,"-",M356,"-",N356,"-",P356,"-",VLOOKUP(Q356,Liste_plantes!$A$2:$B$7,2,FALSE))</f>
        <v>781_1895-562_NGC25-1-2-rgi-h3-2075-BT</v>
      </c>
      <c r="U356" s="86">
        <f t="shared" si="574"/>
        <v>63829</v>
      </c>
      <c r="V356" s="86" t="str">
        <f t="shared" si="528"/>
        <v>15/08/2075</v>
      </c>
      <c r="W356" s="53" t="str">
        <f t="shared" si="570"/>
        <v>OK</v>
      </c>
      <c r="X356" s="28">
        <f t="shared" si="585"/>
        <v>275</v>
      </c>
      <c r="Y356" s="28">
        <f t="shared" si="576"/>
        <v>592</v>
      </c>
      <c r="Z356" s="20" t="str">
        <f t="shared" si="571"/>
        <v>snu_ini.xml</v>
      </c>
      <c r="AA356" s="50" t="str">
        <f t="shared" si="563"/>
        <v>330562_0.1574</v>
      </c>
      <c r="AB356" s="18" t="str">
        <f t="shared" si="497"/>
        <v>14050_h3_sta.xml</v>
      </c>
      <c r="AC356" s="18" t="str">
        <f t="shared" si="572"/>
        <v>14050.2074</v>
      </c>
      <c r="AD356" s="18" t="str">
        <f t="shared" si="565"/>
        <v>14050.2075</v>
      </c>
      <c r="AE356" s="20">
        <f t="shared" si="566"/>
        <v>2</v>
      </c>
      <c r="AF356" s="15">
        <v>1</v>
      </c>
      <c r="AG356" s="3">
        <v>0</v>
      </c>
      <c r="AH356" s="20" t="str">
        <f>VLOOKUP(Q356,Liste_plantes!$A$2:$C$7,3,FALSE)</f>
        <v>wheat_plt.xml</v>
      </c>
      <c r="AI356" s="20" t="str">
        <f>CONCATENATE(J356,"-",L356,"-",VLOOKUP(Q356,Liste_plantes!$A$2:$B$7,2,FALSE),"_tec.xml")</f>
        <v>1-2-BT_tec.xml</v>
      </c>
      <c r="AJ356" s="3" t="s">
        <v>16</v>
      </c>
      <c r="AK356" s="15" t="s">
        <v>16</v>
      </c>
      <c r="AL356" s="15" t="s">
        <v>16</v>
      </c>
      <c r="AM356" s="15" t="s">
        <v>16</v>
      </c>
    </row>
    <row r="357" spans="1:39" x14ac:dyDescent="0.3">
      <c r="A357" s="55" t="str">
        <f t="shared" ref="A357:N357" si="587">A356</f>
        <v>cnrm-cm5-aladin63</v>
      </c>
      <c r="B357" s="55" t="str">
        <f t="shared" si="587"/>
        <v>cca</v>
      </c>
      <c r="C357" s="55" t="str">
        <f t="shared" si="587"/>
        <v>8.5</v>
      </c>
      <c r="D357" s="55">
        <f t="shared" si="587"/>
        <v>1895</v>
      </c>
      <c r="E357" s="55">
        <f t="shared" si="587"/>
        <v>14050</v>
      </c>
      <c r="F357" s="55" t="str">
        <f t="shared" si="587"/>
        <v>781_1895</v>
      </c>
      <c r="G357" s="55">
        <f t="shared" si="587"/>
        <v>330562</v>
      </c>
      <c r="H357" s="55" t="str">
        <f t="shared" si="587"/>
        <v>0.1574</v>
      </c>
      <c r="I357" s="55" t="str">
        <f t="shared" si="470"/>
        <v>562_NGC25</v>
      </c>
      <c r="J357" s="55">
        <f t="shared" si="587"/>
        <v>1</v>
      </c>
      <c r="K357" s="55" t="str">
        <f t="shared" si="587"/>
        <v>BT_ci_MF</v>
      </c>
      <c r="L357" s="55">
        <f t="shared" si="587"/>
        <v>2</v>
      </c>
      <c r="M357" s="55" t="str">
        <f t="shared" si="587"/>
        <v>rgi</v>
      </c>
      <c r="N357" s="55" t="str">
        <f t="shared" si="587"/>
        <v>h3</v>
      </c>
      <c r="O357" s="55">
        <f t="shared" si="561"/>
        <v>2075</v>
      </c>
      <c r="P357" s="55">
        <f t="shared" si="527"/>
        <v>2076</v>
      </c>
      <c r="Q357" s="55" t="str">
        <f t="shared" si="578"/>
        <v>ray grass d'Italie</v>
      </c>
      <c r="R357" s="55" t="str">
        <f t="shared" si="568"/>
        <v>ok</v>
      </c>
      <c r="S357" s="50" t="str">
        <f t="shared" si="518"/>
        <v>781_1895-562_NGC25-1-2-rgi-h3</v>
      </c>
      <c r="T357" s="50" t="str">
        <f>CONCATENATE(F357,"-",I357,"-",J357,"-",L357,"-",M357,"-",N357,"-",P357,"-",VLOOKUP(Q357,Liste_plantes!$A$2:$B$7,2,FALSE))</f>
        <v>781_1895-562_NGC25-1-2-rgi-h3-2076-rgi</v>
      </c>
      <c r="U357" s="86">
        <f t="shared" si="574"/>
        <v>64147</v>
      </c>
      <c r="V357" s="86" t="str">
        <f t="shared" si="528"/>
        <v>08/03/2076</v>
      </c>
      <c r="W357" s="53" t="str">
        <f t="shared" si="570"/>
        <v>OK</v>
      </c>
      <c r="X357" s="28">
        <f t="shared" si="585"/>
        <v>228</v>
      </c>
      <c r="Y357" s="28">
        <f t="shared" si="576"/>
        <v>433</v>
      </c>
      <c r="Z357" s="20" t="str">
        <f t="shared" si="571"/>
        <v>snu_ini.xml</v>
      </c>
      <c r="AA357" s="50" t="str">
        <f t="shared" si="563"/>
        <v>330562_0.1574</v>
      </c>
      <c r="AB357" s="18" t="str">
        <f t="shared" si="497"/>
        <v>14050_h3_sta.xml</v>
      </c>
      <c r="AC357" s="18" t="str">
        <f t="shared" si="572"/>
        <v>14050.2075</v>
      </c>
      <c r="AD357" s="18" t="str">
        <f t="shared" si="565"/>
        <v>14050.2076</v>
      </c>
      <c r="AE357" s="20">
        <f t="shared" si="566"/>
        <v>2</v>
      </c>
      <c r="AF357" s="15">
        <v>1</v>
      </c>
      <c r="AG357" s="3">
        <v>0</v>
      </c>
      <c r="AH357" s="20" t="str">
        <f>VLOOKUP(Q357,Liste_plantes!$A$2:$C$7,3,FALSE)</f>
        <v>ItalianRyegrass_CoverCrop_plt.xml</v>
      </c>
      <c r="AI357" s="20" t="str">
        <f>CONCATENATE(J357,"-",L357,"-",VLOOKUP(Q357,Liste_plantes!$A$2:$B$7,2,FALSE),"_tec.xml")</f>
        <v>1-2-rgi_tec.xml</v>
      </c>
      <c r="AJ357" s="3" t="s">
        <v>16</v>
      </c>
      <c r="AK357" s="15" t="s">
        <v>16</v>
      </c>
      <c r="AL357" s="15" t="s">
        <v>16</v>
      </c>
      <c r="AM357" s="15" t="s">
        <v>16</v>
      </c>
    </row>
    <row r="358" spans="1:39" x14ac:dyDescent="0.3">
      <c r="A358" s="55" t="str">
        <f t="shared" ref="A358:N358" si="588">A357</f>
        <v>cnrm-cm5-aladin63</v>
      </c>
      <c r="B358" s="55" t="str">
        <f t="shared" si="588"/>
        <v>cca</v>
      </c>
      <c r="C358" s="55" t="str">
        <f t="shared" si="588"/>
        <v>8.5</v>
      </c>
      <c r="D358" s="55">
        <f t="shared" si="588"/>
        <v>1895</v>
      </c>
      <c r="E358" s="55">
        <f t="shared" si="588"/>
        <v>14050</v>
      </c>
      <c r="F358" s="55" t="str">
        <f t="shared" si="588"/>
        <v>781_1895</v>
      </c>
      <c r="G358" s="55">
        <f t="shared" si="588"/>
        <v>330562</v>
      </c>
      <c r="H358" s="55" t="str">
        <f t="shared" si="588"/>
        <v>0.1574</v>
      </c>
      <c r="I358" s="55" t="str">
        <f t="shared" si="470"/>
        <v>562_NGC25</v>
      </c>
      <c r="J358" s="55">
        <f t="shared" si="588"/>
        <v>1</v>
      </c>
      <c r="K358" s="55" t="str">
        <f t="shared" si="588"/>
        <v>BT_ci_MF</v>
      </c>
      <c r="L358" s="55">
        <f t="shared" si="588"/>
        <v>2</v>
      </c>
      <c r="M358" s="55" t="str">
        <f t="shared" si="588"/>
        <v>rgi</v>
      </c>
      <c r="N358" s="55" t="str">
        <f t="shared" si="588"/>
        <v>h3</v>
      </c>
      <c r="O358" s="55">
        <f t="shared" si="561"/>
        <v>2076</v>
      </c>
      <c r="P358" s="55">
        <f t="shared" si="527"/>
        <v>2076</v>
      </c>
      <c r="Q358" s="55" t="str">
        <f t="shared" si="578"/>
        <v>maïs fourrage</v>
      </c>
      <c r="R358" s="55" t="str">
        <f t="shared" si="568"/>
        <v>ok</v>
      </c>
      <c r="S358" s="50" t="str">
        <f t="shared" si="518"/>
        <v>781_1895-562_NGC25-1-2-rgi-h3</v>
      </c>
      <c r="T358" s="50" t="str">
        <f>CONCATENATE(F358,"-",I358,"-",J358,"-",L358,"-",M358,"-",N358,"-",P358,"-",VLOOKUP(Q358,Liste_plantes!$A$2:$B$7,2,FALSE))</f>
        <v>781_1895-562_NGC25-1-2-rgi-h3-2076-MF</v>
      </c>
      <c r="U358" s="86">
        <f t="shared" si="574"/>
        <v>64353</v>
      </c>
      <c r="V358" s="86" t="str">
        <f t="shared" si="528"/>
        <v>01/10/2076</v>
      </c>
      <c r="W358" s="53" t="str">
        <f t="shared" si="570"/>
        <v>OK</v>
      </c>
      <c r="X358" s="28">
        <f t="shared" si="585"/>
        <v>69</v>
      </c>
      <c r="Y358" s="28">
        <f t="shared" si="576"/>
        <v>275</v>
      </c>
      <c r="Z358" s="20" t="str">
        <f t="shared" si="571"/>
        <v>snu_ini.xml</v>
      </c>
      <c r="AA358" s="50" t="str">
        <f t="shared" si="563"/>
        <v>330562_0.1574</v>
      </c>
      <c r="AB358" s="18" t="str">
        <f t="shared" si="497"/>
        <v>14050_h3_sta.xml</v>
      </c>
      <c r="AC358" s="18" t="str">
        <f t="shared" si="572"/>
        <v>14050.2076</v>
      </c>
      <c r="AD358" s="18" t="str">
        <f t="shared" si="565"/>
        <v>14050.2076</v>
      </c>
      <c r="AE358" s="20">
        <f t="shared" si="566"/>
        <v>1</v>
      </c>
      <c r="AF358" s="15">
        <v>1</v>
      </c>
      <c r="AG358" s="3">
        <v>0</v>
      </c>
      <c r="AH358" s="20" t="str">
        <f>VLOOKUP(Q358,Liste_plantes!$A$2:$C$7,3,FALSE)</f>
        <v>corn_plt.xml</v>
      </c>
      <c r="AI358" s="20" t="str">
        <f>CONCATENATE(J358,"-",L358,"-",VLOOKUP(Q358,Liste_plantes!$A$2:$B$7,2,FALSE),"_tec.xml")</f>
        <v>1-2-MF_tec.xml</v>
      </c>
      <c r="AJ358" s="3" t="s">
        <v>16</v>
      </c>
      <c r="AK358" s="15" t="s">
        <v>16</v>
      </c>
      <c r="AL358" s="15" t="s">
        <v>16</v>
      </c>
      <c r="AM358" s="15" t="s">
        <v>16</v>
      </c>
    </row>
    <row r="359" spans="1:39" x14ac:dyDescent="0.3">
      <c r="A359" s="55" t="str">
        <f t="shared" ref="A359:N359" si="589">A358</f>
        <v>cnrm-cm5-aladin63</v>
      </c>
      <c r="B359" s="55" t="str">
        <f t="shared" si="589"/>
        <v>cca</v>
      </c>
      <c r="C359" s="55" t="str">
        <f t="shared" si="589"/>
        <v>8.5</v>
      </c>
      <c r="D359" s="55">
        <f t="shared" si="589"/>
        <v>1895</v>
      </c>
      <c r="E359" s="55">
        <f t="shared" si="589"/>
        <v>14050</v>
      </c>
      <c r="F359" s="55" t="str">
        <f t="shared" si="589"/>
        <v>781_1895</v>
      </c>
      <c r="G359" s="55">
        <f t="shared" si="589"/>
        <v>330562</v>
      </c>
      <c r="H359" s="55" t="str">
        <f t="shared" si="589"/>
        <v>0.1574</v>
      </c>
      <c r="I359" s="55" t="str">
        <f t="shared" si="470"/>
        <v>562_NGC25</v>
      </c>
      <c r="J359" s="55">
        <f t="shared" si="589"/>
        <v>1</v>
      </c>
      <c r="K359" s="55" t="str">
        <f t="shared" si="589"/>
        <v>BT_ci_MF</v>
      </c>
      <c r="L359" s="55">
        <f t="shared" si="589"/>
        <v>2</v>
      </c>
      <c r="M359" s="55" t="str">
        <f t="shared" si="589"/>
        <v>rgi</v>
      </c>
      <c r="N359" s="55" t="str">
        <f t="shared" si="589"/>
        <v>h3</v>
      </c>
      <c r="O359" s="55">
        <f t="shared" si="561"/>
        <v>2076</v>
      </c>
      <c r="P359" s="55">
        <f t="shared" si="527"/>
        <v>2077</v>
      </c>
      <c r="Q359" s="55" t="str">
        <f t="shared" si="578"/>
        <v>blé tendre</v>
      </c>
      <c r="R359" s="55" t="str">
        <f t="shared" si="568"/>
        <v>ok</v>
      </c>
      <c r="S359" s="50" t="str">
        <f t="shared" si="518"/>
        <v>781_1895-562_NGC25-1-2-rgi-h3</v>
      </c>
      <c r="T359" s="50" t="str">
        <f>CONCATENATE(F359,"-",I359,"-",J359,"-",L359,"-",M359,"-",N359,"-",P359,"-",VLOOKUP(Q359,Liste_plantes!$A$2:$B$7,2,FALSE))</f>
        <v>781_1895-562_NGC25-1-2-rgi-h3-2077-BT</v>
      </c>
      <c r="U359" s="86">
        <f t="shared" si="574"/>
        <v>64560</v>
      </c>
      <c r="V359" s="86" t="str">
        <f t="shared" si="528"/>
        <v>15/08/2077</v>
      </c>
      <c r="W359" s="53" t="str">
        <f t="shared" si="570"/>
        <v>OK</v>
      </c>
      <c r="X359" s="28">
        <f t="shared" si="585"/>
        <v>276</v>
      </c>
      <c r="Y359" s="28">
        <f t="shared" si="576"/>
        <v>593</v>
      </c>
      <c r="Z359" s="20" t="str">
        <f t="shared" si="571"/>
        <v>snu_ini.xml</v>
      </c>
      <c r="AA359" s="50" t="str">
        <f t="shared" si="563"/>
        <v>330562_0.1574</v>
      </c>
      <c r="AB359" s="18" t="str">
        <f t="shared" si="497"/>
        <v>14050_h3_sta.xml</v>
      </c>
      <c r="AC359" s="18" t="str">
        <f t="shared" si="572"/>
        <v>14050.2076</v>
      </c>
      <c r="AD359" s="18" t="str">
        <f t="shared" si="565"/>
        <v>14050.2077</v>
      </c>
      <c r="AE359" s="20">
        <f t="shared" si="566"/>
        <v>2</v>
      </c>
      <c r="AF359" s="15">
        <v>1</v>
      </c>
      <c r="AG359" s="3">
        <v>0</v>
      </c>
      <c r="AH359" s="20" t="str">
        <f>VLOOKUP(Q359,Liste_plantes!$A$2:$C$7,3,FALSE)</f>
        <v>wheat_plt.xml</v>
      </c>
      <c r="AI359" s="20" t="str">
        <f>CONCATENATE(J359,"-",L359,"-",VLOOKUP(Q359,Liste_plantes!$A$2:$B$7,2,FALSE),"_tec.xml")</f>
        <v>1-2-BT_tec.xml</v>
      </c>
      <c r="AJ359" s="3" t="s">
        <v>16</v>
      </c>
      <c r="AK359" s="15" t="s">
        <v>16</v>
      </c>
      <c r="AL359" s="15" t="s">
        <v>16</v>
      </c>
      <c r="AM359" s="15" t="s">
        <v>16</v>
      </c>
    </row>
    <row r="360" spans="1:39" x14ac:dyDescent="0.3">
      <c r="A360" s="55" t="str">
        <f t="shared" ref="A360:N360" si="590">A359</f>
        <v>cnrm-cm5-aladin63</v>
      </c>
      <c r="B360" s="55" t="str">
        <f t="shared" si="590"/>
        <v>cca</v>
      </c>
      <c r="C360" s="55" t="str">
        <f t="shared" si="590"/>
        <v>8.5</v>
      </c>
      <c r="D360" s="55">
        <f t="shared" si="590"/>
        <v>1895</v>
      </c>
      <c r="E360" s="55">
        <f t="shared" si="590"/>
        <v>14050</v>
      </c>
      <c r="F360" s="55" t="str">
        <f t="shared" si="590"/>
        <v>781_1895</v>
      </c>
      <c r="G360" s="55">
        <f t="shared" si="590"/>
        <v>330562</v>
      </c>
      <c r="H360" s="55" t="str">
        <f t="shared" si="590"/>
        <v>0.1574</v>
      </c>
      <c r="I360" s="55" t="str">
        <f t="shared" si="590"/>
        <v>562_NGC25</v>
      </c>
      <c r="J360" s="55">
        <f t="shared" si="590"/>
        <v>1</v>
      </c>
      <c r="K360" s="55" t="str">
        <f t="shared" si="590"/>
        <v>BT_ci_MF</v>
      </c>
      <c r="L360" s="55">
        <f t="shared" si="590"/>
        <v>2</v>
      </c>
      <c r="M360" s="55" t="str">
        <f t="shared" si="590"/>
        <v>rgi</v>
      </c>
      <c r="N360" s="55" t="str">
        <f t="shared" si="590"/>
        <v>h3</v>
      </c>
      <c r="O360" s="55">
        <f t="shared" si="561"/>
        <v>2077</v>
      </c>
      <c r="P360" s="55">
        <f t="shared" si="527"/>
        <v>2078</v>
      </c>
      <c r="Q360" s="55" t="str">
        <f t="shared" si="578"/>
        <v>ray grass d'Italie</v>
      </c>
      <c r="R360" s="55" t="str">
        <f t="shared" si="568"/>
        <v>ok</v>
      </c>
      <c r="S360" s="50" t="str">
        <f t="shared" si="518"/>
        <v>781_1895-562_NGC25-1-2-rgi-h3</v>
      </c>
      <c r="T360" s="50" t="str">
        <f>CONCATENATE(F360,"-",I360,"-",J360,"-",L360,"-",M360,"-",N360,"-",P360,"-",VLOOKUP(Q360,Liste_plantes!$A$2:$B$7,2,FALSE))</f>
        <v>781_1895-562_NGC25-1-2-rgi-h3-2078-rgi</v>
      </c>
      <c r="U360" s="86">
        <f t="shared" si="574"/>
        <v>64878</v>
      </c>
      <c r="V360" s="86" t="str">
        <f t="shared" si="528"/>
        <v>08/03/2078</v>
      </c>
      <c r="W360" s="53" t="str">
        <f t="shared" si="570"/>
        <v>OK</v>
      </c>
      <c r="X360" s="28">
        <f t="shared" si="585"/>
        <v>228</v>
      </c>
      <c r="Y360" s="28">
        <f t="shared" si="576"/>
        <v>432</v>
      </c>
      <c r="Z360" s="20" t="str">
        <f t="shared" si="571"/>
        <v>snu_ini.xml</v>
      </c>
      <c r="AA360" s="50" t="str">
        <f t="shared" si="563"/>
        <v>330562_0.1574</v>
      </c>
      <c r="AB360" s="18" t="str">
        <f t="shared" ref="AB360:AB392" si="591">CONCATENATE($E360,"_",N360,"_sta.xml")</f>
        <v>14050_h3_sta.xml</v>
      </c>
      <c r="AC360" s="18" t="str">
        <f t="shared" si="572"/>
        <v>14050.2077</v>
      </c>
      <c r="AD360" s="18" t="str">
        <f t="shared" si="565"/>
        <v>14050.2078</v>
      </c>
      <c r="AE360" s="20">
        <f t="shared" si="566"/>
        <v>2</v>
      </c>
      <c r="AF360" s="15">
        <v>1</v>
      </c>
      <c r="AG360" s="3">
        <v>0</v>
      </c>
      <c r="AH360" s="20" t="str">
        <f>VLOOKUP(Q360,Liste_plantes!$A$2:$C$7,3,FALSE)</f>
        <v>ItalianRyegrass_CoverCrop_plt.xml</v>
      </c>
      <c r="AI360" s="20" t="str">
        <f>CONCATENATE(J360,"-",L360,"-",VLOOKUP(Q360,Liste_plantes!$A$2:$B$7,2,FALSE),"_tec.xml")</f>
        <v>1-2-rgi_tec.xml</v>
      </c>
      <c r="AJ360" s="3" t="s">
        <v>16</v>
      </c>
      <c r="AK360" s="15" t="s">
        <v>16</v>
      </c>
      <c r="AL360" s="15" t="s">
        <v>16</v>
      </c>
      <c r="AM360" s="15" t="s">
        <v>16</v>
      </c>
    </row>
    <row r="361" spans="1:39" x14ac:dyDescent="0.3">
      <c r="A361" s="55" t="str">
        <f t="shared" ref="A361:N361" si="592">A360</f>
        <v>cnrm-cm5-aladin63</v>
      </c>
      <c r="B361" s="55" t="str">
        <f t="shared" si="592"/>
        <v>cca</v>
      </c>
      <c r="C361" s="55" t="str">
        <f t="shared" si="592"/>
        <v>8.5</v>
      </c>
      <c r="D361" s="55">
        <f t="shared" si="592"/>
        <v>1895</v>
      </c>
      <c r="E361" s="55">
        <f t="shared" si="592"/>
        <v>14050</v>
      </c>
      <c r="F361" s="55" t="str">
        <f t="shared" si="592"/>
        <v>781_1895</v>
      </c>
      <c r="G361" s="55">
        <f t="shared" si="592"/>
        <v>330562</v>
      </c>
      <c r="H361" s="55" t="str">
        <f t="shared" si="592"/>
        <v>0.1574</v>
      </c>
      <c r="I361" s="55" t="str">
        <f t="shared" si="592"/>
        <v>562_NGC25</v>
      </c>
      <c r="J361" s="55">
        <f t="shared" si="592"/>
        <v>1</v>
      </c>
      <c r="K361" s="55" t="str">
        <f t="shared" si="592"/>
        <v>BT_ci_MF</v>
      </c>
      <c r="L361" s="55">
        <f t="shared" si="592"/>
        <v>2</v>
      </c>
      <c r="M361" s="55" t="str">
        <f t="shared" si="592"/>
        <v>rgi</v>
      </c>
      <c r="N361" s="55" t="str">
        <f t="shared" si="592"/>
        <v>h3</v>
      </c>
      <c r="O361" s="55">
        <f t="shared" si="561"/>
        <v>2078</v>
      </c>
      <c r="P361" s="55">
        <f t="shared" si="527"/>
        <v>2078</v>
      </c>
      <c r="Q361" s="55" t="str">
        <f t="shared" si="578"/>
        <v>maïs fourrage</v>
      </c>
      <c r="R361" s="55" t="str">
        <f t="shared" si="568"/>
        <v>ok</v>
      </c>
      <c r="S361" s="50" t="str">
        <f t="shared" si="518"/>
        <v>781_1895-562_NGC25-1-2-rgi-h3</v>
      </c>
      <c r="T361" s="50" t="str">
        <f>CONCATENATE(F361,"-",I361,"-",J361,"-",L361,"-",M361,"-",N361,"-",P361,"-",VLOOKUP(Q361,Liste_plantes!$A$2:$B$7,2,FALSE))</f>
        <v>781_1895-562_NGC25-1-2-rgi-h3-2078-MF</v>
      </c>
      <c r="U361" s="86">
        <f t="shared" si="574"/>
        <v>65083</v>
      </c>
      <c r="V361" s="86" t="str">
        <f t="shared" si="528"/>
        <v>01/10/2078</v>
      </c>
      <c r="W361" s="53" t="str">
        <f t="shared" si="570"/>
        <v>OK</v>
      </c>
      <c r="X361" s="28">
        <f t="shared" si="585"/>
        <v>68</v>
      </c>
      <c r="Y361" s="28">
        <f t="shared" si="576"/>
        <v>274</v>
      </c>
      <c r="Z361" s="20" t="str">
        <f t="shared" si="571"/>
        <v>snu_ini.xml</v>
      </c>
      <c r="AA361" s="50" t="str">
        <f t="shared" si="563"/>
        <v>330562_0.1574</v>
      </c>
      <c r="AB361" s="18" t="str">
        <f t="shared" si="591"/>
        <v>14050_h3_sta.xml</v>
      </c>
      <c r="AC361" s="18" t="str">
        <f t="shared" si="572"/>
        <v>14050.2078</v>
      </c>
      <c r="AD361" s="18" t="str">
        <f t="shared" si="565"/>
        <v>14050.2078</v>
      </c>
      <c r="AE361" s="20">
        <f t="shared" si="566"/>
        <v>1</v>
      </c>
      <c r="AF361" s="15">
        <v>1</v>
      </c>
      <c r="AG361" s="3">
        <v>0</v>
      </c>
      <c r="AH361" s="20" t="str">
        <f>VLOOKUP(Q361,Liste_plantes!$A$2:$C$7,3,FALSE)</f>
        <v>corn_plt.xml</v>
      </c>
      <c r="AI361" s="20" t="str">
        <f>CONCATENATE(J361,"-",L361,"-",VLOOKUP(Q361,Liste_plantes!$A$2:$B$7,2,FALSE),"_tec.xml")</f>
        <v>1-2-MF_tec.xml</v>
      </c>
      <c r="AJ361" s="3" t="s">
        <v>16</v>
      </c>
      <c r="AK361" s="15" t="s">
        <v>16</v>
      </c>
      <c r="AL361" s="15" t="s">
        <v>16</v>
      </c>
      <c r="AM361" s="15" t="s">
        <v>16</v>
      </c>
    </row>
    <row r="362" spans="1:39" x14ac:dyDescent="0.3">
      <c r="A362" s="55" t="str">
        <f t="shared" ref="A362:N362" si="593">A361</f>
        <v>cnrm-cm5-aladin63</v>
      </c>
      <c r="B362" s="55" t="str">
        <f t="shared" si="593"/>
        <v>cca</v>
      </c>
      <c r="C362" s="55" t="str">
        <f t="shared" si="593"/>
        <v>8.5</v>
      </c>
      <c r="D362" s="55">
        <f t="shared" si="593"/>
        <v>1895</v>
      </c>
      <c r="E362" s="55">
        <f t="shared" si="593"/>
        <v>14050</v>
      </c>
      <c r="F362" s="55" t="str">
        <f t="shared" si="593"/>
        <v>781_1895</v>
      </c>
      <c r="G362" s="55">
        <f t="shared" si="593"/>
        <v>330562</v>
      </c>
      <c r="H362" s="55" t="str">
        <f t="shared" si="593"/>
        <v>0.1574</v>
      </c>
      <c r="I362" s="55" t="str">
        <f t="shared" si="593"/>
        <v>562_NGC25</v>
      </c>
      <c r="J362" s="55">
        <f t="shared" si="593"/>
        <v>1</v>
      </c>
      <c r="K362" s="55" t="str">
        <f t="shared" si="593"/>
        <v>BT_ci_MF</v>
      </c>
      <c r="L362" s="55">
        <f t="shared" si="593"/>
        <v>2</v>
      </c>
      <c r="M362" s="55" t="str">
        <f t="shared" si="593"/>
        <v>rgi</v>
      </c>
      <c r="N362" s="55" t="str">
        <f t="shared" si="593"/>
        <v>h3</v>
      </c>
      <c r="O362" s="55">
        <f t="shared" si="561"/>
        <v>2078</v>
      </c>
      <c r="P362" s="55">
        <f t="shared" si="527"/>
        <v>2079</v>
      </c>
      <c r="Q362" s="55" t="str">
        <f t="shared" si="578"/>
        <v>blé tendre</v>
      </c>
      <c r="R362" s="55" t="str">
        <f t="shared" si="568"/>
        <v>ok</v>
      </c>
      <c r="S362" s="50" t="str">
        <f t="shared" si="518"/>
        <v>781_1895-562_NGC25-1-2-rgi-h3</v>
      </c>
      <c r="T362" s="50" t="str">
        <f>CONCATENATE(F362,"-",I362,"-",J362,"-",L362,"-",M362,"-",N362,"-",P362,"-",VLOOKUP(Q362,Liste_plantes!$A$2:$B$7,2,FALSE))</f>
        <v>781_1895-562_NGC25-1-2-rgi-h3-2079-BT</v>
      </c>
      <c r="U362" s="86">
        <f t="shared" si="574"/>
        <v>65290</v>
      </c>
      <c r="V362" s="86" t="str">
        <f t="shared" si="528"/>
        <v>15/08/2079</v>
      </c>
      <c r="W362" s="53" t="str">
        <f t="shared" si="570"/>
        <v>OK</v>
      </c>
      <c r="X362" s="28">
        <f t="shared" si="585"/>
        <v>275</v>
      </c>
      <c r="Y362" s="28">
        <f t="shared" si="576"/>
        <v>592</v>
      </c>
      <c r="Z362" s="20" t="str">
        <f t="shared" si="571"/>
        <v>snu_ini.xml</v>
      </c>
      <c r="AA362" s="50" t="str">
        <f t="shared" si="563"/>
        <v>330562_0.1574</v>
      </c>
      <c r="AB362" s="18" t="str">
        <f t="shared" si="591"/>
        <v>14050_h3_sta.xml</v>
      </c>
      <c r="AC362" s="18" t="str">
        <f t="shared" si="572"/>
        <v>14050.2078</v>
      </c>
      <c r="AD362" s="18" t="str">
        <f t="shared" si="565"/>
        <v>14050.2079</v>
      </c>
      <c r="AE362" s="20">
        <f t="shared" si="566"/>
        <v>2</v>
      </c>
      <c r="AF362" s="15">
        <v>1</v>
      </c>
      <c r="AG362" s="3">
        <v>0</v>
      </c>
      <c r="AH362" s="20" t="str">
        <f>VLOOKUP(Q362,Liste_plantes!$A$2:$C$7,3,FALSE)</f>
        <v>wheat_plt.xml</v>
      </c>
      <c r="AI362" s="20" t="str">
        <f>CONCATENATE(J362,"-",L362,"-",VLOOKUP(Q362,Liste_plantes!$A$2:$B$7,2,FALSE),"_tec.xml")</f>
        <v>1-2-BT_tec.xml</v>
      </c>
      <c r="AJ362" s="3" t="s">
        <v>16</v>
      </c>
      <c r="AK362" s="15" t="s">
        <v>16</v>
      </c>
      <c r="AL362" s="15" t="s">
        <v>16</v>
      </c>
      <c r="AM362" s="15" t="s">
        <v>16</v>
      </c>
    </row>
    <row r="363" spans="1:39" x14ac:dyDescent="0.3">
      <c r="A363" s="55" t="str">
        <f t="shared" ref="A363:N363" si="594">A362</f>
        <v>cnrm-cm5-aladin63</v>
      </c>
      <c r="B363" s="55" t="str">
        <f t="shared" si="594"/>
        <v>cca</v>
      </c>
      <c r="C363" s="55" t="str">
        <f t="shared" si="594"/>
        <v>8.5</v>
      </c>
      <c r="D363" s="55">
        <f t="shared" si="594"/>
        <v>1895</v>
      </c>
      <c r="E363" s="55">
        <f t="shared" si="594"/>
        <v>14050</v>
      </c>
      <c r="F363" s="55" t="str">
        <f t="shared" si="594"/>
        <v>781_1895</v>
      </c>
      <c r="G363" s="55">
        <f t="shared" si="594"/>
        <v>330562</v>
      </c>
      <c r="H363" s="55" t="str">
        <f t="shared" si="594"/>
        <v>0.1574</v>
      </c>
      <c r="I363" s="55" t="str">
        <f t="shared" si="594"/>
        <v>562_NGC25</v>
      </c>
      <c r="J363" s="55">
        <f t="shared" si="594"/>
        <v>1</v>
      </c>
      <c r="K363" s="55" t="str">
        <f t="shared" si="594"/>
        <v>BT_ci_MF</v>
      </c>
      <c r="L363" s="55">
        <f t="shared" si="594"/>
        <v>2</v>
      </c>
      <c r="M363" s="55" t="str">
        <f t="shared" si="594"/>
        <v>rgi</v>
      </c>
      <c r="N363" s="55" t="str">
        <f t="shared" si="594"/>
        <v>h3</v>
      </c>
      <c r="O363" s="55">
        <f t="shared" si="561"/>
        <v>2079</v>
      </c>
      <c r="P363" s="55">
        <f t="shared" si="527"/>
        <v>2080</v>
      </c>
      <c r="Q363" s="55" t="str">
        <f t="shared" si="578"/>
        <v>ray grass d'Italie</v>
      </c>
      <c r="R363" s="55" t="str">
        <f t="shared" si="568"/>
        <v>ok</v>
      </c>
      <c r="S363" s="50" t="str">
        <f t="shared" si="518"/>
        <v>781_1895-562_NGC25-1-2-rgi-h3</v>
      </c>
      <c r="T363" s="50" t="str">
        <f>CONCATENATE(F363,"-",I363,"-",J363,"-",L363,"-",M363,"-",N363,"-",P363,"-",VLOOKUP(Q363,Liste_plantes!$A$2:$B$7,2,FALSE))</f>
        <v>781_1895-562_NGC25-1-2-rgi-h3-2080-rgi</v>
      </c>
      <c r="U363" s="86">
        <f t="shared" si="574"/>
        <v>65608</v>
      </c>
      <c r="V363" s="86" t="str">
        <f t="shared" si="528"/>
        <v>08/03/2080</v>
      </c>
      <c r="W363" s="53" t="str">
        <f t="shared" si="570"/>
        <v>OK</v>
      </c>
      <c r="X363" s="28">
        <f t="shared" si="585"/>
        <v>228</v>
      </c>
      <c r="Y363" s="28">
        <f t="shared" si="576"/>
        <v>433</v>
      </c>
      <c r="Z363" s="20" t="str">
        <f t="shared" si="571"/>
        <v>snu_ini.xml</v>
      </c>
      <c r="AA363" s="50" t="str">
        <f t="shared" si="563"/>
        <v>330562_0.1574</v>
      </c>
      <c r="AB363" s="18" t="str">
        <f t="shared" si="591"/>
        <v>14050_h3_sta.xml</v>
      </c>
      <c r="AC363" s="18" t="str">
        <f t="shared" si="572"/>
        <v>14050.2079</v>
      </c>
      <c r="AD363" s="18" t="str">
        <f t="shared" si="565"/>
        <v>14050.2080</v>
      </c>
      <c r="AE363" s="20">
        <f t="shared" si="566"/>
        <v>2</v>
      </c>
      <c r="AF363" s="15">
        <v>1</v>
      </c>
      <c r="AG363" s="3">
        <v>0</v>
      </c>
      <c r="AH363" s="20" t="str">
        <f>VLOOKUP(Q363,Liste_plantes!$A$2:$C$7,3,FALSE)</f>
        <v>ItalianRyegrass_CoverCrop_plt.xml</v>
      </c>
      <c r="AI363" s="20" t="str">
        <f>CONCATENATE(J363,"-",L363,"-",VLOOKUP(Q363,Liste_plantes!$A$2:$B$7,2,FALSE),"_tec.xml")</f>
        <v>1-2-rgi_tec.xml</v>
      </c>
      <c r="AJ363" s="3" t="s">
        <v>16</v>
      </c>
      <c r="AK363" s="15" t="s">
        <v>16</v>
      </c>
      <c r="AL363" s="15" t="s">
        <v>16</v>
      </c>
      <c r="AM363" s="15" t="s">
        <v>16</v>
      </c>
    </row>
    <row r="364" spans="1:39" x14ac:dyDescent="0.3">
      <c r="A364" s="55" t="str">
        <f t="shared" ref="A364:N364" si="595">A363</f>
        <v>cnrm-cm5-aladin63</v>
      </c>
      <c r="B364" s="55" t="str">
        <f t="shared" si="595"/>
        <v>cca</v>
      </c>
      <c r="C364" s="55" t="str">
        <f t="shared" si="595"/>
        <v>8.5</v>
      </c>
      <c r="D364" s="55">
        <f t="shared" si="595"/>
        <v>1895</v>
      </c>
      <c r="E364" s="55">
        <f t="shared" si="595"/>
        <v>14050</v>
      </c>
      <c r="F364" s="55" t="str">
        <f t="shared" si="595"/>
        <v>781_1895</v>
      </c>
      <c r="G364" s="55">
        <f t="shared" si="595"/>
        <v>330562</v>
      </c>
      <c r="H364" s="55" t="str">
        <f t="shared" si="595"/>
        <v>0.1574</v>
      </c>
      <c r="I364" s="55" t="str">
        <f t="shared" si="595"/>
        <v>562_NGC25</v>
      </c>
      <c r="J364" s="55">
        <f t="shared" si="595"/>
        <v>1</v>
      </c>
      <c r="K364" s="55" t="str">
        <f t="shared" si="595"/>
        <v>BT_ci_MF</v>
      </c>
      <c r="L364" s="55">
        <f t="shared" si="595"/>
        <v>2</v>
      </c>
      <c r="M364" s="55" t="str">
        <f t="shared" si="595"/>
        <v>rgi</v>
      </c>
      <c r="N364" s="55" t="str">
        <f t="shared" si="595"/>
        <v>h3</v>
      </c>
      <c r="O364" s="55">
        <f t="shared" si="561"/>
        <v>2080</v>
      </c>
      <c r="P364" s="55">
        <f t="shared" si="527"/>
        <v>2080</v>
      </c>
      <c r="Q364" s="55" t="str">
        <f t="shared" si="578"/>
        <v>maïs fourrage</v>
      </c>
      <c r="R364" s="55" t="str">
        <f t="shared" si="568"/>
        <v>ok</v>
      </c>
      <c r="S364" s="50" t="str">
        <f t="shared" si="518"/>
        <v>781_1895-562_NGC25-1-2-rgi-h3</v>
      </c>
      <c r="T364" s="50" t="str">
        <f>CONCATENATE(F364,"-",I364,"-",J364,"-",L364,"-",M364,"-",N364,"-",P364,"-",VLOOKUP(Q364,Liste_plantes!$A$2:$B$7,2,FALSE))</f>
        <v>781_1895-562_NGC25-1-2-rgi-h3-2080-MF</v>
      </c>
      <c r="U364" s="86">
        <f t="shared" si="574"/>
        <v>65814</v>
      </c>
      <c r="V364" s="86" t="str">
        <f t="shared" si="528"/>
        <v>01/10/2080</v>
      </c>
      <c r="W364" s="53" t="str">
        <f t="shared" si="570"/>
        <v>OK</v>
      </c>
      <c r="X364" s="28">
        <f t="shared" si="585"/>
        <v>69</v>
      </c>
      <c r="Y364" s="28">
        <f t="shared" si="576"/>
        <v>275</v>
      </c>
      <c r="Z364" s="20" t="str">
        <f t="shared" si="571"/>
        <v>snu_ini.xml</v>
      </c>
      <c r="AA364" s="50" t="str">
        <f t="shared" si="563"/>
        <v>330562_0.1574</v>
      </c>
      <c r="AB364" s="18" t="str">
        <f t="shared" si="591"/>
        <v>14050_h3_sta.xml</v>
      </c>
      <c r="AC364" s="18" t="str">
        <f t="shared" si="572"/>
        <v>14050.2080</v>
      </c>
      <c r="AD364" s="18" t="str">
        <f t="shared" si="565"/>
        <v>14050.2080</v>
      </c>
      <c r="AE364" s="20">
        <f t="shared" si="566"/>
        <v>1</v>
      </c>
      <c r="AF364" s="15">
        <v>1</v>
      </c>
      <c r="AG364" s="3">
        <v>0</v>
      </c>
      <c r="AH364" s="20" t="str">
        <f>VLOOKUP(Q364,Liste_plantes!$A$2:$C$7,3,FALSE)</f>
        <v>corn_plt.xml</v>
      </c>
      <c r="AI364" s="20" t="str">
        <f>CONCATENATE(J364,"-",L364,"-",VLOOKUP(Q364,Liste_plantes!$A$2:$B$7,2,FALSE),"_tec.xml")</f>
        <v>1-2-MF_tec.xml</v>
      </c>
      <c r="AJ364" s="3" t="s">
        <v>16</v>
      </c>
      <c r="AK364" s="15" t="s">
        <v>16</v>
      </c>
      <c r="AL364" s="15" t="s">
        <v>16</v>
      </c>
      <c r="AM364" s="15" t="s">
        <v>16</v>
      </c>
    </row>
    <row r="365" spans="1:39" x14ac:dyDescent="0.3">
      <c r="A365" s="55" t="str">
        <f t="shared" ref="A365:N365" si="596">A364</f>
        <v>cnrm-cm5-aladin63</v>
      </c>
      <c r="B365" s="55" t="str">
        <f t="shared" si="596"/>
        <v>cca</v>
      </c>
      <c r="C365" s="55" t="str">
        <f t="shared" si="596"/>
        <v>8.5</v>
      </c>
      <c r="D365" s="55">
        <f t="shared" si="596"/>
        <v>1895</v>
      </c>
      <c r="E365" s="55">
        <f t="shared" si="596"/>
        <v>14050</v>
      </c>
      <c r="F365" s="55" t="str">
        <f t="shared" si="596"/>
        <v>781_1895</v>
      </c>
      <c r="G365" s="55">
        <f t="shared" si="596"/>
        <v>330562</v>
      </c>
      <c r="H365" s="55" t="str">
        <f t="shared" si="596"/>
        <v>0.1574</v>
      </c>
      <c r="I365" s="55" t="str">
        <f t="shared" si="596"/>
        <v>562_NGC25</v>
      </c>
      <c r="J365" s="55">
        <f t="shared" si="596"/>
        <v>1</v>
      </c>
      <c r="K365" s="55" t="str">
        <f t="shared" si="596"/>
        <v>BT_ci_MF</v>
      </c>
      <c r="L365" s="55">
        <f t="shared" si="596"/>
        <v>2</v>
      </c>
      <c r="M365" s="55" t="str">
        <f t="shared" si="596"/>
        <v>rgi</v>
      </c>
      <c r="N365" s="55" t="str">
        <f t="shared" si="596"/>
        <v>h3</v>
      </c>
      <c r="O365" s="55">
        <f t="shared" si="561"/>
        <v>2080</v>
      </c>
      <c r="P365" s="55">
        <f t="shared" si="527"/>
        <v>2081</v>
      </c>
      <c r="Q365" s="55" t="str">
        <f t="shared" si="578"/>
        <v>blé tendre</v>
      </c>
      <c r="R365" s="55" t="str">
        <f t="shared" si="568"/>
        <v>ok</v>
      </c>
      <c r="S365" s="50" t="str">
        <f t="shared" si="518"/>
        <v>781_1895-562_NGC25-1-2-rgi-h3</v>
      </c>
      <c r="T365" s="50" t="str">
        <f>CONCATENATE(F365,"-",I365,"-",J365,"-",L365,"-",M365,"-",N365,"-",P365,"-",VLOOKUP(Q365,Liste_plantes!$A$2:$B$7,2,FALSE))</f>
        <v>781_1895-562_NGC25-1-2-rgi-h3-2081-BT</v>
      </c>
      <c r="U365" s="86">
        <f t="shared" si="574"/>
        <v>66021</v>
      </c>
      <c r="V365" s="86" t="str">
        <f t="shared" si="528"/>
        <v>15/08/2081</v>
      </c>
      <c r="W365" s="53" t="str">
        <f t="shared" si="570"/>
        <v>OK</v>
      </c>
      <c r="X365" s="28">
        <f t="shared" si="585"/>
        <v>276</v>
      </c>
      <c r="Y365" s="28">
        <f t="shared" si="576"/>
        <v>593</v>
      </c>
      <c r="Z365" s="20" t="str">
        <f t="shared" si="571"/>
        <v>snu_ini.xml</v>
      </c>
      <c r="AA365" s="50" t="str">
        <f t="shared" si="563"/>
        <v>330562_0.1574</v>
      </c>
      <c r="AB365" s="18" t="str">
        <f t="shared" si="591"/>
        <v>14050_h3_sta.xml</v>
      </c>
      <c r="AC365" s="18" t="str">
        <f t="shared" si="572"/>
        <v>14050.2080</v>
      </c>
      <c r="AD365" s="18" t="str">
        <f t="shared" si="565"/>
        <v>14050.2081</v>
      </c>
      <c r="AE365" s="20">
        <f t="shared" si="566"/>
        <v>2</v>
      </c>
      <c r="AF365" s="15">
        <v>1</v>
      </c>
      <c r="AG365" s="3">
        <v>0</v>
      </c>
      <c r="AH365" s="20" t="str">
        <f>VLOOKUP(Q365,Liste_plantes!$A$2:$C$7,3,FALSE)</f>
        <v>wheat_plt.xml</v>
      </c>
      <c r="AI365" s="20" t="str">
        <f>CONCATENATE(J365,"-",L365,"-",VLOOKUP(Q365,Liste_plantes!$A$2:$B$7,2,FALSE),"_tec.xml")</f>
        <v>1-2-BT_tec.xml</v>
      </c>
      <c r="AJ365" s="3" t="s">
        <v>16</v>
      </c>
      <c r="AK365" s="15" t="s">
        <v>16</v>
      </c>
      <c r="AL365" s="15" t="s">
        <v>16</v>
      </c>
      <c r="AM365" s="15" t="s">
        <v>16</v>
      </c>
    </row>
    <row r="366" spans="1:39" x14ac:dyDescent="0.3">
      <c r="A366" s="55" t="str">
        <f t="shared" ref="A366:N366" si="597">A365</f>
        <v>cnrm-cm5-aladin63</v>
      </c>
      <c r="B366" s="55" t="str">
        <f t="shared" si="597"/>
        <v>cca</v>
      </c>
      <c r="C366" s="55" t="str">
        <f t="shared" si="597"/>
        <v>8.5</v>
      </c>
      <c r="D366" s="55">
        <f t="shared" si="597"/>
        <v>1895</v>
      </c>
      <c r="E366" s="55">
        <f t="shared" si="597"/>
        <v>14050</v>
      </c>
      <c r="F366" s="55" t="str">
        <f t="shared" si="597"/>
        <v>781_1895</v>
      </c>
      <c r="G366" s="55">
        <f t="shared" si="597"/>
        <v>330562</v>
      </c>
      <c r="H366" s="55" t="str">
        <f t="shared" si="597"/>
        <v>0.1574</v>
      </c>
      <c r="I366" s="55" t="str">
        <f t="shared" si="597"/>
        <v>562_NGC25</v>
      </c>
      <c r="J366" s="55">
        <f t="shared" si="597"/>
        <v>1</v>
      </c>
      <c r="K366" s="55" t="str">
        <f t="shared" si="597"/>
        <v>BT_ci_MF</v>
      </c>
      <c r="L366" s="55">
        <f t="shared" si="597"/>
        <v>2</v>
      </c>
      <c r="M366" s="55" t="str">
        <f t="shared" si="597"/>
        <v>rgi</v>
      </c>
      <c r="N366" s="55" t="str">
        <f t="shared" si="597"/>
        <v>h3</v>
      </c>
      <c r="O366" s="55">
        <f t="shared" si="561"/>
        <v>2081</v>
      </c>
      <c r="P366" s="55">
        <f t="shared" si="527"/>
        <v>2082</v>
      </c>
      <c r="Q366" s="55" t="str">
        <f t="shared" si="578"/>
        <v>ray grass d'Italie</v>
      </c>
      <c r="R366" s="55" t="str">
        <f t="shared" si="568"/>
        <v>ok</v>
      </c>
      <c r="S366" s="50" t="str">
        <f t="shared" si="518"/>
        <v>781_1895-562_NGC25-1-2-rgi-h3</v>
      </c>
      <c r="T366" s="50" t="str">
        <f>CONCATENATE(F366,"-",I366,"-",J366,"-",L366,"-",M366,"-",N366,"-",P366,"-",VLOOKUP(Q366,Liste_plantes!$A$2:$B$7,2,FALSE))</f>
        <v>781_1895-562_NGC25-1-2-rgi-h3-2082-rgi</v>
      </c>
      <c r="U366" s="86">
        <f t="shared" si="574"/>
        <v>66339</v>
      </c>
      <c r="V366" s="86" t="str">
        <f t="shared" si="528"/>
        <v>08/03/2082</v>
      </c>
      <c r="W366" s="53" t="str">
        <f t="shared" si="570"/>
        <v>OK</v>
      </c>
      <c r="X366" s="28">
        <f t="shared" si="585"/>
        <v>228</v>
      </c>
      <c r="Y366" s="28">
        <f t="shared" si="576"/>
        <v>432</v>
      </c>
      <c r="Z366" s="20" t="str">
        <f t="shared" si="571"/>
        <v>snu_ini.xml</v>
      </c>
      <c r="AA366" s="50" t="str">
        <f t="shared" si="563"/>
        <v>330562_0.1574</v>
      </c>
      <c r="AB366" s="18" t="str">
        <f t="shared" si="591"/>
        <v>14050_h3_sta.xml</v>
      </c>
      <c r="AC366" s="18" t="str">
        <f t="shared" si="572"/>
        <v>14050.2081</v>
      </c>
      <c r="AD366" s="18" t="str">
        <f t="shared" si="565"/>
        <v>14050.2082</v>
      </c>
      <c r="AE366" s="20">
        <f t="shared" si="566"/>
        <v>2</v>
      </c>
      <c r="AF366" s="15">
        <v>1</v>
      </c>
      <c r="AG366" s="3">
        <v>0</v>
      </c>
      <c r="AH366" s="20" t="str">
        <f>VLOOKUP(Q366,Liste_plantes!$A$2:$C$7,3,FALSE)</f>
        <v>ItalianRyegrass_CoverCrop_plt.xml</v>
      </c>
      <c r="AI366" s="20" t="str">
        <f>CONCATENATE(J366,"-",L366,"-",VLOOKUP(Q366,Liste_plantes!$A$2:$B$7,2,FALSE),"_tec.xml")</f>
        <v>1-2-rgi_tec.xml</v>
      </c>
      <c r="AJ366" s="3" t="s">
        <v>16</v>
      </c>
      <c r="AK366" s="15" t="s">
        <v>16</v>
      </c>
      <c r="AL366" s="15" t="s">
        <v>16</v>
      </c>
      <c r="AM366" s="15" t="s">
        <v>16</v>
      </c>
    </row>
    <row r="367" spans="1:39" x14ac:dyDescent="0.3">
      <c r="A367" s="55" t="str">
        <f t="shared" ref="A367:N367" si="598">A366</f>
        <v>cnrm-cm5-aladin63</v>
      </c>
      <c r="B367" s="55" t="str">
        <f t="shared" si="598"/>
        <v>cca</v>
      </c>
      <c r="C367" s="55" t="str">
        <f t="shared" si="598"/>
        <v>8.5</v>
      </c>
      <c r="D367" s="55">
        <f t="shared" si="598"/>
        <v>1895</v>
      </c>
      <c r="E367" s="55">
        <f t="shared" si="598"/>
        <v>14050</v>
      </c>
      <c r="F367" s="55" t="str">
        <f t="shared" si="598"/>
        <v>781_1895</v>
      </c>
      <c r="G367" s="55">
        <f t="shared" si="598"/>
        <v>330562</v>
      </c>
      <c r="H367" s="55" t="str">
        <f t="shared" si="598"/>
        <v>0.1574</v>
      </c>
      <c r="I367" s="55" t="str">
        <f t="shared" si="598"/>
        <v>562_NGC25</v>
      </c>
      <c r="J367" s="55">
        <f t="shared" si="598"/>
        <v>1</v>
      </c>
      <c r="K367" s="55" t="str">
        <f t="shared" si="598"/>
        <v>BT_ci_MF</v>
      </c>
      <c r="L367" s="55">
        <f t="shared" si="598"/>
        <v>2</v>
      </c>
      <c r="M367" s="55" t="str">
        <f t="shared" si="598"/>
        <v>rgi</v>
      </c>
      <c r="N367" s="55" t="str">
        <f t="shared" si="598"/>
        <v>h3</v>
      </c>
      <c r="O367" s="55">
        <f t="shared" si="561"/>
        <v>2082</v>
      </c>
      <c r="P367" s="55">
        <f t="shared" si="527"/>
        <v>2082</v>
      </c>
      <c r="Q367" s="55" t="str">
        <f t="shared" si="578"/>
        <v>maïs fourrage</v>
      </c>
      <c r="R367" s="55" t="str">
        <f t="shared" si="568"/>
        <v>ok</v>
      </c>
      <c r="S367" s="50" t="str">
        <f t="shared" si="518"/>
        <v>781_1895-562_NGC25-1-2-rgi-h3</v>
      </c>
      <c r="T367" s="50" t="str">
        <f>CONCATENATE(F367,"-",I367,"-",J367,"-",L367,"-",M367,"-",N367,"-",P367,"-",VLOOKUP(Q367,Liste_plantes!$A$2:$B$7,2,FALSE))</f>
        <v>781_1895-562_NGC25-1-2-rgi-h3-2082-MF</v>
      </c>
      <c r="U367" s="86">
        <f t="shared" si="574"/>
        <v>66544</v>
      </c>
      <c r="V367" s="86" t="str">
        <f t="shared" si="528"/>
        <v>01/10/2082</v>
      </c>
      <c r="W367" s="53" t="str">
        <f t="shared" si="570"/>
        <v>OK</v>
      </c>
      <c r="X367" s="28">
        <f t="shared" si="585"/>
        <v>68</v>
      </c>
      <c r="Y367" s="28">
        <f t="shared" si="576"/>
        <v>274</v>
      </c>
      <c r="Z367" s="20" t="str">
        <f t="shared" si="571"/>
        <v>snu_ini.xml</v>
      </c>
      <c r="AA367" s="50" t="str">
        <f t="shared" si="563"/>
        <v>330562_0.1574</v>
      </c>
      <c r="AB367" s="18" t="str">
        <f t="shared" si="591"/>
        <v>14050_h3_sta.xml</v>
      </c>
      <c r="AC367" s="18" t="str">
        <f t="shared" si="572"/>
        <v>14050.2082</v>
      </c>
      <c r="AD367" s="18" t="str">
        <f t="shared" si="565"/>
        <v>14050.2082</v>
      </c>
      <c r="AE367" s="20">
        <f t="shared" si="566"/>
        <v>1</v>
      </c>
      <c r="AF367" s="15">
        <v>1</v>
      </c>
      <c r="AG367" s="3">
        <v>0</v>
      </c>
      <c r="AH367" s="20" t="str">
        <f>VLOOKUP(Q367,Liste_plantes!$A$2:$C$7,3,FALSE)</f>
        <v>corn_plt.xml</v>
      </c>
      <c r="AI367" s="20" t="str">
        <f>CONCATENATE(J367,"-",L367,"-",VLOOKUP(Q367,Liste_plantes!$A$2:$B$7,2,FALSE),"_tec.xml")</f>
        <v>1-2-MF_tec.xml</v>
      </c>
      <c r="AJ367" s="3" t="s">
        <v>16</v>
      </c>
      <c r="AK367" s="15" t="s">
        <v>16</v>
      </c>
      <c r="AL367" s="15" t="s">
        <v>16</v>
      </c>
      <c r="AM367" s="15" t="s">
        <v>16</v>
      </c>
    </row>
    <row r="368" spans="1:39" x14ac:dyDescent="0.3">
      <c r="A368" s="55" t="str">
        <f t="shared" ref="A368:N368" si="599">A367</f>
        <v>cnrm-cm5-aladin63</v>
      </c>
      <c r="B368" s="55" t="str">
        <f t="shared" si="599"/>
        <v>cca</v>
      </c>
      <c r="C368" s="55" t="str">
        <f t="shared" si="599"/>
        <v>8.5</v>
      </c>
      <c r="D368" s="55">
        <f t="shared" si="599"/>
        <v>1895</v>
      </c>
      <c r="E368" s="55">
        <f t="shared" si="599"/>
        <v>14050</v>
      </c>
      <c r="F368" s="55" t="str">
        <f t="shared" si="599"/>
        <v>781_1895</v>
      </c>
      <c r="G368" s="55">
        <f t="shared" si="599"/>
        <v>330562</v>
      </c>
      <c r="H368" s="55" t="str">
        <f t="shared" si="599"/>
        <v>0.1574</v>
      </c>
      <c r="I368" s="55" t="str">
        <f t="shared" si="599"/>
        <v>562_NGC25</v>
      </c>
      <c r="J368" s="55">
        <f t="shared" si="599"/>
        <v>1</v>
      </c>
      <c r="K368" s="55" t="str">
        <f t="shared" si="599"/>
        <v>BT_ci_MF</v>
      </c>
      <c r="L368" s="55">
        <f t="shared" si="599"/>
        <v>2</v>
      </c>
      <c r="M368" s="55" t="str">
        <f t="shared" si="599"/>
        <v>rgi</v>
      </c>
      <c r="N368" s="55" t="str">
        <f t="shared" si="599"/>
        <v>h3</v>
      </c>
      <c r="O368" s="55">
        <f t="shared" si="561"/>
        <v>2082</v>
      </c>
      <c r="P368" s="55">
        <f t="shared" si="527"/>
        <v>2083</v>
      </c>
      <c r="Q368" s="55" t="str">
        <f t="shared" si="578"/>
        <v>blé tendre</v>
      </c>
      <c r="R368" s="55" t="str">
        <f t="shared" si="568"/>
        <v>ok</v>
      </c>
      <c r="S368" s="50" t="str">
        <f t="shared" si="518"/>
        <v>781_1895-562_NGC25-1-2-rgi-h3</v>
      </c>
      <c r="T368" s="50" t="str">
        <f>CONCATENATE(F368,"-",I368,"-",J368,"-",L368,"-",M368,"-",N368,"-",P368,"-",VLOOKUP(Q368,Liste_plantes!$A$2:$B$7,2,FALSE))</f>
        <v>781_1895-562_NGC25-1-2-rgi-h3-2083-BT</v>
      </c>
      <c r="U368" s="86">
        <f t="shared" si="574"/>
        <v>66751</v>
      </c>
      <c r="V368" s="86" t="str">
        <f t="shared" si="528"/>
        <v>15/08/2083</v>
      </c>
      <c r="W368" s="53" t="str">
        <f t="shared" si="570"/>
        <v>OK</v>
      </c>
      <c r="X368" s="28">
        <f t="shared" si="585"/>
        <v>275</v>
      </c>
      <c r="Y368" s="28">
        <f t="shared" si="576"/>
        <v>592</v>
      </c>
      <c r="Z368" s="20" t="str">
        <f t="shared" si="571"/>
        <v>snu_ini.xml</v>
      </c>
      <c r="AA368" s="50" t="str">
        <f t="shared" si="563"/>
        <v>330562_0.1574</v>
      </c>
      <c r="AB368" s="18" t="str">
        <f t="shared" si="591"/>
        <v>14050_h3_sta.xml</v>
      </c>
      <c r="AC368" s="18" t="str">
        <f t="shared" si="572"/>
        <v>14050.2082</v>
      </c>
      <c r="AD368" s="18" t="str">
        <f t="shared" si="565"/>
        <v>14050.2083</v>
      </c>
      <c r="AE368" s="20">
        <f t="shared" si="566"/>
        <v>2</v>
      </c>
      <c r="AF368" s="15">
        <v>1</v>
      </c>
      <c r="AG368" s="3">
        <v>0</v>
      </c>
      <c r="AH368" s="20" t="str">
        <f>VLOOKUP(Q368,Liste_plantes!$A$2:$C$7,3,FALSE)</f>
        <v>wheat_plt.xml</v>
      </c>
      <c r="AI368" s="20" t="str">
        <f>CONCATENATE(J368,"-",L368,"-",VLOOKUP(Q368,Liste_plantes!$A$2:$B$7,2,FALSE),"_tec.xml")</f>
        <v>1-2-BT_tec.xml</v>
      </c>
      <c r="AJ368" s="3" t="s">
        <v>16</v>
      </c>
      <c r="AK368" s="15" t="s">
        <v>16</v>
      </c>
      <c r="AL368" s="15" t="s">
        <v>16</v>
      </c>
      <c r="AM368" s="15" t="s">
        <v>16</v>
      </c>
    </row>
    <row r="369" spans="1:39" x14ac:dyDescent="0.3">
      <c r="A369" s="55" t="str">
        <f t="shared" ref="A369:N369" si="600">A368</f>
        <v>cnrm-cm5-aladin63</v>
      </c>
      <c r="B369" s="55" t="str">
        <f t="shared" si="600"/>
        <v>cca</v>
      </c>
      <c r="C369" s="55" t="str">
        <f t="shared" si="600"/>
        <v>8.5</v>
      </c>
      <c r="D369" s="55">
        <f t="shared" si="600"/>
        <v>1895</v>
      </c>
      <c r="E369" s="55">
        <f t="shared" si="600"/>
        <v>14050</v>
      </c>
      <c r="F369" s="55" t="str">
        <f t="shared" si="600"/>
        <v>781_1895</v>
      </c>
      <c r="G369" s="55">
        <f t="shared" si="600"/>
        <v>330562</v>
      </c>
      <c r="H369" s="55" t="str">
        <f t="shared" si="600"/>
        <v>0.1574</v>
      </c>
      <c r="I369" s="55" t="str">
        <f t="shared" si="600"/>
        <v>562_NGC25</v>
      </c>
      <c r="J369" s="55">
        <f t="shared" si="600"/>
        <v>1</v>
      </c>
      <c r="K369" s="55" t="str">
        <f t="shared" si="600"/>
        <v>BT_ci_MF</v>
      </c>
      <c r="L369" s="55">
        <f t="shared" si="600"/>
        <v>2</v>
      </c>
      <c r="M369" s="55" t="str">
        <f t="shared" si="600"/>
        <v>rgi</v>
      </c>
      <c r="N369" s="55" t="str">
        <f t="shared" si="600"/>
        <v>h3</v>
      </c>
      <c r="O369" s="55">
        <f t="shared" si="561"/>
        <v>2083</v>
      </c>
      <c r="P369" s="55">
        <f t="shared" si="527"/>
        <v>2084</v>
      </c>
      <c r="Q369" s="55" t="str">
        <f t="shared" si="578"/>
        <v>ray grass d'Italie</v>
      </c>
      <c r="R369" s="55" t="str">
        <f t="shared" si="568"/>
        <v>ok</v>
      </c>
      <c r="S369" s="50" t="str">
        <f t="shared" si="518"/>
        <v>781_1895-562_NGC25-1-2-rgi-h3</v>
      </c>
      <c r="T369" s="50" t="str">
        <f>CONCATENATE(F369,"-",I369,"-",J369,"-",L369,"-",M369,"-",N369,"-",P369,"-",VLOOKUP(Q369,Liste_plantes!$A$2:$B$7,2,FALSE))</f>
        <v>781_1895-562_NGC25-1-2-rgi-h3-2084-rgi</v>
      </c>
      <c r="U369" s="86">
        <f t="shared" si="574"/>
        <v>67069</v>
      </c>
      <c r="V369" s="86" t="str">
        <f t="shared" si="528"/>
        <v>08/03/2084</v>
      </c>
      <c r="W369" s="53" t="str">
        <f t="shared" si="570"/>
        <v>OK</v>
      </c>
      <c r="X369" s="28">
        <f t="shared" si="585"/>
        <v>228</v>
      </c>
      <c r="Y369" s="28">
        <f t="shared" si="576"/>
        <v>433</v>
      </c>
      <c r="Z369" s="20" t="str">
        <f t="shared" si="571"/>
        <v>snu_ini.xml</v>
      </c>
      <c r="AA369" s="50" t="str">
        <f t="shared" si="563"/>
        <v>330562_0.1574</v>
      </c>
      <c r="AB369" s="18" t="str">
        <f t="shared" si="591"/>
        <v>14050_h3_sta.xml</v>
      </c>
      <c r="AC369" s="18" t="str">
        <f t="shared" si="572"/>
        <v>14050.2083</v>
      </c>
      <c r="AD369" s="18" t="str">
        <f t="shared" si="565"/>
        <v>14050.2084</v>
      </c>
      <c r="AE369" s="20">
        <f t="shared" si="566"/>
        <v>2</v>
      </c>
      <c r="AF369" s="15">
        <v>1</v>
      </c>
      <c r="AG369" s="3">
        <v>0</v>
      </c>
      <c r="AH369" s="20" t="str">
        <f>VLOOKUP(Q369,Liste_plantes!$A$2:$C$7,3,FALSE)</f>
        <v>ItalianRyegrass_CoverCrop_plt.xml</v>
      </c>
      <c r="AI369" s="20" t="str">
        <f>CONCATENATE(J369,"-",L369,"-",VLOOKUP(Q369,Liste_plantes!$A$2:$B$7,2,FALSE),"_tec.xml")</f>
        <v>1-2-rgi_tec.xml</v>
      </c>
      <c r="AJ369" s="3" t="s">
        <v>16</v>
      </c>
      <c r="AK369" s="15" t="s">
        <v>16</v>
      </c>
      <c r="AL369" s="15" t="s">
        <v>16</v>
      </c>
      <c r="AM369" s="15" t="s">
        <v>16</v>
      </c>
    </row>
    <row r="370" spans="1:39" x14ac:dyDescent="0.3">
      <c r="A370" s="55" t="str">
        <f t="shared" ref="A370:N370" si="601">A369</f>
        <v>cnrm-cm5-aladin63</v>
      </c>
      <c r="B370" s="55" t="str">
        <f t="shared" si="601"/>
        <v>cca</v>
      </c>
      <c r="C370" s="55" t="str">
        <f t="shared" si="601"/>
        <v>8.5</v>
      </c>
      <c r="D370" s="55">
        <f t="shared" si="601"/>
        <v>1895</v>
      </c>
      <c r="E370" s="55">
        <f t="shared" si="601"/>
        <v>14050</v>
      </c>
      <c r="F370" s="55" t="str">
        <f t="shared" si="601"/>
        <v>781_1895</v>
      </c>
      <c r="G370" s="55">
        <f t="shared" si="601"/>
        <v>330562</v>
      </c>
      <c r="H370" s="55" t="str">
        <f t="shared" si="601"/>
        <v>0.1574</v>
      </c>
      <c r="I370" s="55" t="str">
        <f t="shared" si="601"/>
        <v>562_NGC25</v>
      </c>
      <c r="J370" s="55">
        <f t="shared" si="601"/>
        <v>1</v>
      </c>
      <c r="K370" s="55" t="str">
        <f t="shared" si="601"/>
        <v>BT_ci_MF</v>
      </c>
      <c r="L370" s="55">
        <f t="shared" si="601"/>
        <v>2</v>
      </c>
      <c r="M370" s="55" t="str">
        <f t="shared" si="601"/>
        <v>rgi</v>
      </c>
      <c r="N370" s="55" t="str">
        <f t="shared" si="601"/>
        <v>h3</v>
      </c>
      <c r="O370" s="55">
        <f t="shared" si="561"/>
        <v>2084</v>
      </c>
      <c r="P370" s="55">
        <f t="shared" si="527"/>
        <v>2084</v>
      </c>
      <c r="Q370" s="55" t="str">
        <f t="shared" si="578"/>
        <v>maïs fourrage</v>
      </c>
      <c r="R370" s="55" t="str">
        <f t="shared" si="568"/>
        <v>ok</v>
      </c>
      <c r="S370" s="50" t="str">
        <f t="shared" si="518"/>
        <v>781_1895-562_NGC25-1-2-rgi-h3</v>
      </c>
      <c r="T370" s="50" t="str">
        <f>CONCATENATE(F370,"-",I370,"-",J370,"-",L370,"-",M370,"-",N370,"-",P370,"-",VLOOKUP(Q370,Liste_plantes!$A$2:$B$7,2,FALSE))</f>
        <v>781_1895-562_NGC25-1-2-rgi-h3-2084-MF</v>
      </c>
      <c r="U370" s="86">
        <f t="shared" si="574"/>
        <v>67275</v>
      </c>
      <c r="V370" s="86" t="str">
        <f t="shared" si="528"/>
        <v>01/10/2084</v>
      </c>
      <c r="W370" s="53" t="str">
        <f t="shared" si="570"/>
        <v>OK</v>
      </c>
      <c r="X370" s="28">
        <f t="shared" si="585"/>
        <v>69</v>
      </c>
      <c r="Y370" s="28">
        <f t="shared" si="576"/>
        <v>275</v>
      </c>
      <c r="Z370" s="20" t="str">
        <f t="shared" si="571"/>
        <v>snu_ini.xml</v>
      </c>
      <c r="AA370" s="50" t="str">
        <f t="shared" si="563"/>
        <v>330562_0.1574</v>
      </c>
      <c r="AB370" s="18" t="str">
        <f t="shared" si="591"/>
        <v>14050_h3_sta.xml</v>
      </c>
      <c r="AC370" s="18" t="str">
        <f t="shared" si="572"/>
        <v>14050.2084</v>
      </c>
      <c r="AD370" s="18" t="str">
        <f t="shared" si="565"/>
        <v>14050.2084</v>
      </c>
      <c r="AE370" s="20">
        <f t="shared" si="566"/>
        <v>1</v>
      </c>
      <c r="AF370" s="15">
        <v>1</v>
      </c>
      <c r="AG370" s="3">
        <v>0</v>
      </c>
      <c r="AH370" s="20" t="str">
        <f>VLOOKUP(Q370,Liste_plantes!$A$2:$C$7,3,FALSE)</f>
        <v>corn_plt.xml</v>
      </c>
      <c r="AI370" s="20" t="str">
        <f>CONCATENATE(J370,"-",L370,"-",VLOOKUP(Q370,Liste_plantes!$A$2:$B$7,2,FALSE),"_tec.xml")</f>
        <v>1-2-MF_tec.xml</v>
      </c>
      <c r="AJ370" s="3" t="s">
        <v>16</v>
      </c>
      <c r="AK370" s="15" t="s">
        <v>16</v>
      </c>
      <c r="AL370" s="15" t="s">
        <v>16</v>
      </c>
      <c r="AM370" s="15" t="s">
        <v>16</v>
      </c>
    </row>
    <row r="371" spans="1:39" x14ac:dyDescent="0.3">
      <c r="A371" s="55" t="str">
        <f t="shared" ref="A371:N371" si="602">A370</f>
        <v>cnrm-cm5-aladin63</v>
      </c>
      <c r="B371" s="55" t="str">
        <f t="shared" si="602"/>
        <v>cca</v>
      </c>
      <c r="C371" s="55" t="str">
        <f t="shared" si="602"/>
        <v>8.5</v>
      </c>
      <c r="D371" s="55">
        <f t="shared" si="602"/>
        <v>1895</v>
      </c>
      <c r="E371" s="55">
        <f t="shared" si="602"/>
        <v>14050</v>
      </c>
      <c r="F371" s="55" t="str">
        <f t="shared" si="602"/>
        <v>781_1895</v>
      </c>
      <c r="G371" s="55">
        <f t="shared" si="602"/>
        <v>330562</v>
      </c>
      <c r="H371" s="55" t="str">
        <f t="shared" si="602"/>
        <v>0.1574</v>
      </c>
      <c r="I371" s="55" t="str">
        <f t="shared" si="602"/>
        <v>562_NGC25</v>
      </c>
      <c r="J371" s="55">
        <f t="shared" si="602"/>
        <v>1</v>
      </c>
      <c r="K371" s="55" t="str">
        <f t="shared" si="602"/>
        <v>BT_ci_MF</v>
      </c>
      <c r="L371" s="55">
        <f t="shared" si="602"/>
        <v>2</v>
      </c>
      <c r="M371" s="55" t="str">
        <f t="shared" si="602"/>
        <v>rgi</v>
      </c>
      <c r="N371" s="55" t="str">
        <f t="shared" si="602"/>
        <v>h3</v>
      </c>
      <c r="O371" s="55">
        <f t="shared" si="561"/>
        <v>2084</v>
      </c>
      <c r="P371" s="55">
        <f t="shared" si="527"/>
        <v>2085</v>
      </c>
      <c r="Q371" s="55" t="str">
        <f t="shared" si="578"/>
        <v>blé tendre</v>
      </c>
      <c r="R371" s="55" t="str">
        <f t="shared" si="568"/>
        <v>ok</v>
      </c>
      <c r="S371" s="50" t="str">
        <f t="shared" si="518"/>
        <v>781_1895-562_NGC25-1-2-rgi-h3</v>
      </c>
      <c r="T371" s="50" t="str">
        <f>CONCATENATE(F371,"-",I371,"-",J371,"-",L371,"-",M371,"-",N371,"-",P371,"-",VLOOKUP(Q371,Liste_plantes!$A$2:$B$7,2,FALSE))</f>
        <v>781_1895-562_NGC25-1-2-rgi-h3-2085-BT</v>
      </c>
      <c r="U371" s="86">
        <f t="shared" si="574"/>
        <v>67482</v>
      </c>
      <c r="V371" s="86" t="str">
        <f t="shared" si="528"/>
        <v>15/08/2085</v>
      </c>
      <c r="W371" s="53" t="str">
        <f t="shared" si="570"/>
        <v>OK</v>
      </c>
      <c r="X371" s="28">
        <f t="shared" si="585"/>
        <v>276</v>
      </c>
      <c r="Y371" s="28">
        <f t="shared" si="576"/>
        <v>593</v>
      </c>
      <c r="Z371" s="20" t="str">
        <f t="shared" si="571"/>
        <v>snu_ini.xml</v>
      </c>
      <c r="AA371" s="50" t="str">
        <f t="shared" si="563"/>
        <v>330562_0.1574</v>
      </c>
      <c r="AB371" s="18" t="str">
        <f t="shared" si="591"/>
        <v>14050_h3_sta.xml</v>
      </c>
      <c r="AC371" s="18" t="str">
        <f t="shared" si="572"/>
        <v>14050.2084</v>
      </c>
      <c r="AD371" s="18" t="str">
        <f t="shared" si="565"/>
        <v>14050.2085</v>
      </c>
      <c r="AE371" s="20">
        <f t="shared" si="566"/>
        <v>2</v>
      </c>
      <c r="AF371" s="15">
        <v>1</v>
      </c>
      <c r="AG371" s="3">
        <v>0</v>
      </c>
      <c r="AH371" s="20" t="str">
        <f>VLOOKUP(Q371,Liste_plantes!$A$2:$C$7,3,FALSE)</f>
        <v>wheat_plt.xml</v>
      </c>
      <c r="AI371" s="20" t="str">
        <f>CONCATENATE(J371,"-",L371,"-",VLOOKUP(Q371,Liste_plantes!$A$2:$B$7,2,FALSE),"_tec.xml")</f>
        <v>1-2-BT_tec.xml</v>
      </c>
      <c r="AJ371" s="3" t="s">
        <v>16</v>
      </c>
      <c r="AK371" s="15" t="s">
        <v>16</v>
      </c>
      <c r="AL371" s="15" t="s">
        <v>16</v>
      </c>
      <c r="AM371" s="15" t="s">
        <v>16</v>
      </c>
    </row>
    <row r="372" spans="1:39" x14ac:dyDescent="0.3">
      <c r="A372" s="55" t="str">
        <f t="shared" ref="A372:N372" si="603">A371</f>
        <v>cnrm-cm5-aladin63</v>
      </c>
      <c r="B372" s="55" t="str">
        <f t="shared" si="603"/>
        <v>cca</v>
      </c>
      <c r="C372" s="55" t="str">
        <f t="shared" si="603"/>
        <v>8.5</v>
      </c>
      <c r="D372" s="55">
        <f t="shared" si="603"/>
        <v>1895</v>
      </c>
      <c r="E372" s="55">
        <f t="shared" si="603"/>
        <v>14050</v>
      </c>
      <c r="F372" s="55" t="str">
        <f t="shared" si="603"/>
        <v>781_1895</v>
      </c>
      <c r="G372" s="55">
        <f t="shared" si="603"/>
        <v>330562</v>
      </c>
      <c r="H372" s="55" t="str">
        <f t="shared" si="603"/>
        <v>0.1574</v>
      </c>
      <c r="I372" s="55" t="str">
        <f t="shared" si="603"/>
        <v>562_NGC25</v>
      </c>
      <c r="J372" s="55">
        <f t="shared" si="603"/>
        <v>1</v>
      </c>
      <c r="K372" s="55" t="str">
        <f t="shared" si="603"/>
        <v>BT_ci_MF</v>
      </c>
      <c r="L372" s="55">
        <f t="shared" si="603"/>
        <v>2</v>
      </c>
      <c r="M372" s="55" t="str">
        <f t="shared" si="603"/>
        <v>rgi</v>
      </c>
      <c r="N372" s="55" t="str">
        <f t="shared" si="603"/>
        <v>h3</v>
      </c>
      <c r="O372" s="55">
        <f t="shared" si="561"/>
        <v>2085</v>
      </c>
      <c r="P372" s="55">
        <f t="shared" si="527"/>
        <v>2086</v>
      </c>
      <c r="Q372" s="55" t="str">
        <f t="shared" si="578"/>
        <v>ray grass d'Italie</v>
      </c>
      <c r="R372" s="55" t="str">
        <f t="shared" si="568"/>
        <v>ok</v>
      </c>
      <c r="S372" s="50" t="str">
        <f t="shared" si="518"/>
        <v>781_1895-562_NGC25-1-2-rgi-h3</v>
      </c>
      <c r="T372" s="50" t="str">
        <f>CONCATENATE(F372,"-",I372,"-",J372,"-",L372,"-",M372,"-",N372,"-",P372,"-",VLOOKUP(Q372,Liste_plantes!$A$2:$B$7,2,FALSE))</f>
        <v>781_1895-562_NGC25-1-2-rgi-h3-2086-rgi</v>
      </c>
      <c r="U372" s="86">
        <f t="shared" si="574"/>
        <v>67800</v>
      </c>
      <c r="V372" s="86" t="str">
        <f t="shared" si="528"/>
        <v>08/03/2086</v>
      </c>
      <c r="W372" s="53" t="str">
        <f t="shared" si="570"/>
        <v>OK</v>
      </c>
      <c r="X372" s="28">
        <f t="shared" si="585"/>
        <v>228</v>
      </c>
      <c r="Y372" s="28">
        <f t="shared" si="576"/>
        <v>432</v>
      </c>
      <c r="Z372" s="20" t="str">
        <f t="shared" si="571"/>
        <v>snu_ini.xml</v>
      </c>
      <c r="AA372" s="50" t="str">
        <f t="shared" si="563"/>
        <v>330562_0.1574</v>
      </c>
      <c r="AB372" s="18" t="str">
        <f t="shared" si="591"/>
        <v>14050_h3_sta.xml</v>
      </c>
      <c r="AC372" s="18" t="str">
        <f t="shared" si="572"/>
        <v>14050.2085</v>
      </c>
      <c r="AD372" s="18" t="str">
        <f t="shared" si="565"/>
        <v>14050.2086</v>
      </c>
      <c r="AE372" s="20">
        <f t="shared" si="566"/>
        <v>2</v>
      </c>
      <c r="AF372" s="15">
        <v>1</v>
      </c>
      <c r="AG372" s="3">
        <v>0</v>
      </c>
      <c r="AH372" s="20" t="str">
        <f>VLOOKUP(Q372,Liste_plantes!$A$2:$C$7,3,FALSE)</f>
        <v>ItalianRyegrass_CoverCrop_plt.xml</v>
      </c>
      <c r="AI372" s="20" t="str">
        <f>CONCATENATE(J372,"-",L372,"-",VLOOKUP(Q372,Liste_plantes!$A$2:$B$7,2,FALSE),"_tec.xml")</f>
        <v>1-2-rgi_tec.xml</v>
      </c>
      <c r="AJ372" s="3" t="s">
        <v>16</v>
      </c>
      <c r="AK372" s="15" t="s">
        <v>16</v>
      </c>
      <c r="AL372" s="15" t="s">
        <v>16</v>
      </c>
      <c r="AM372" s="15" t="s">
        <v>16</v>
      </c>
    </row>
    <row r="373" spans="1:39" x14ac:dyDescent="0.3">
      <c r="A373" s="55" t="str">
        <f t="shared" ref="A373:N373" si="604">A372</f>
        <v>cnrm-cm5-aladin63</v>
      </c>
      <c r="B373" s="55" t="str">
        <f t="shared" si="604"/>
        <v>cca</v>
      </c>
      <c r="C373" s="55" t="str">
        <f t="shared" si="604"/>
        <v>8.5</v>
      </c>
      <c r="D373" s="55">
        <f t="shared" si="604"/>
        <v>1895</v>
      </c>
      <c r="E373" s="55">
        <f t="shared" si="604"/>
        <v>14050</v>
      </c>
      <c r="F373" s="55" t="str">
        <f t="shared" si="604"/>
        <v>781_1895</v>
      </c>
      <c r="G373" s="55">
        <f t="shared" si="604"/>
        <v>330562</v>
      </c>
      <c r="H373" s="55" t="str">
        <f t="shared" si="604"/>
        <v>0.1574</v>
      </c>
      <c r="I373" s="55" t="str">
        <f t="shared" si="604"/>
        <v>562_NGC25</v>
      </c>
      <c r="J373" s="55">
        <f t="shared" si="604"/>
        <v>1</v>
      </c>
      <c r="K373" s="55" t="str">
        <f t="shared" si="604"/>
        <v>BT_ci_MF</v>
      </c>
      <c r="L373" s="55">
        <f t="shared" si="604"/>
        <v>2</v>
      </c>
      <c r="M373" s="55" t="str">
        <f t="shared" si="604"/>
        <v>rgi</v>
      </c>
      <c r="N373" s="55" t="str">
        <f t="shared" si="604"/>
        <v>h3</v>
      </c>
      <c r="O373" s="55">
        <f t="shared" si="561"/>
        <v>2086</v>
      </c>
      <c r="P373" s="55">
        <f t="shared" si="527"/>
        <v>2086</v>
      </c>
      <c r="Q373" s="55" t="str">
        <f t="shared" si="578"/>
        <v>maïs fourrage</v>
      </c>
      <c r="R373" s="55" t="str">
        <f t="shared" si="568"/>
        <v>ok</v>
      </c>
      <c r="S373" s="50" t="str">
        <f t="shared" si="518"/>
        <v>781_1895-562_NGC25-1-2-rgi-h3</v>
      </c>
      <c r="T373" s="50" t="str">
        <f>CONCATENATE(F373,"-",I373,"-",J373,"-",L373,"-",M373,"-",N373,"-",P373,"-",VLOOKUP(Q373,Liste_plantes!$A$2:$B$7,2,FALSE))</f>
        <v>781_1895-562_NGC25-1-2-rgi-h3-2086-MF</v>
      </c>
      <c r="U373" s="86">
        <f t="shared" si="574"/>
        <v>68005</v>
      </c>
      <c r="V373" s="86" t="str">
        <f t="shared" si="528"/>
        <v>01/10/2086</v>
      </c>
      <c r="W373" s="53" t="str">
        <f t="shared" si="570"/>
        <v>OK</v>
      </c>
      <c r="X373" s="28">
        <f t="shared" si="585"/>
        <v>68</v>
      </c>
      <c r="Y373" s="28">
        <f t="shared" si="576"/>
        <v>274</v>
      </c>
      <c r="Z373" s="20" t="str">
        <f t="shared" si="571"/>
        <v>snu_ini.xml</v>
      </c>
      <c r="AA373" s="50" t="str">
        <f t="shared" si="563"/>
        <v>330562_0.1574</v>
      </c>
      <c r="AB373" s="18" t="str">
        <f t="shared" si="591"/>
        <v>14050_h3_sta.xml</v>
      </c>
      <c r="AC373" s="18" t="str">
        <f t="shared" si="572"/>
        <v>14050.2086</v>
      </c>
      <c r="AD373" s="18" t="str">
        <f t="shared" si="565"/>
        <v>14050.2086</v>
      </c>
      <c r="AE373" s="20">
        <f t="shared" si="566"/>
        <v>1</v>
      </c>
      <c r="AF373" s="15">
        <v>1</v>
      </c>
      <c r="AG373" s="3">
        <v>0</v>
      </c>
      <c r="AH373" s="20" t="str">
        <f>VLOOKUP(Q373,Liste_plantes!$A$2:$C$7,3,FALSE)</f>
        <v>corn_plt.xml</v>
      </c>
      <c r="AI373" s="20" t="str">
        <f>CONCATENATE(J373,"-",L373,"-",VLOOKUP(Q373,Liste_plantes!$A$2:$B$7,2,FALSE),"_tec.xml")</f>
        <v>1-2-MF_tec.xml</v>
      </c>
      <c r="AJ373" s="3" t="s">
        <v>16</v>
      </c>
      <c r="AK373" s="15" t="s">
        <v>16</v>
      </c>
      <c r="AL373" s="15" t="s">
        <v>16</v>
      </c>
      <c r="AM373" s="15" t="s">
        <v>16</v>
      </c>
    </row>
    <row r="374" spans="1:39" x14ac:dyDescent="0.3">
      <c r="A374" s="55" t="str">
        <f t="shared" ref="A374:N374" si="605">A373</f>
        <v>cnrm-cm5-aladin63</v>
      </c>
      <c r="B374" s="55" t="str">
        <f t="shared" si="605"/>
        <v>cca</v>
      </c>
      <c r="C374" s="55" t="str">
        <f t="shared" si="605"/>
        <v>8.5</v>
      </c>
      <c r="D374" s="55">
        <f t="shared" si="605"/>
        <v>1895</v>
      </c>
      <c r="E374" s="55">
        <f t="shared" si="605"/>
        <v>14050</v>
      </c>
      <c r="F374" s="55" t="str">
        <f t="shared" si="605"/>
        <v>781_1895</v>
      </c>
      <c r="G374" s="55">
        <f t="shared" si="605"/>
        <v>330562</v>
      </c>
      <c r="H374" s="55" t="str">
        <f t="shared" si="605"/>
        <v>0.1574</v>
      </c>
      <c r="I374" s="55" t="str">
        <f t="shared" si="605"/>
        <v>562_NGC25</v>
      </c>
      <c r="J374" s="55">
        <f t="shared" si="605"/>
        <v>1</v>
      </c>
      <c r="K374" s="55" t="str">
        <f t="shared" si="605"/>
        <v>BT_ci_MF</v>
      </c>
      <c r="L374" s="55">
        <f t="shared" si="605"/>
        <v>2</v>
      </c>
      <c r="M374" s="55" t="str">
        <f t="shared" si="605"/>
        <v>rgi</v>
      </c>
      <c r="N374" s="55" t="str">
        <f t="shared" si="605"/>
        <v>h3</v>
      </c>
      <c r="O374" s="55">
        <f t="shared" si="561"/>
        <v>2086</v>
      </c>
      <c r="P374" s="55">
        <f t="shared" si="527"/>
        <v>2087</v>
      </c>
      <c r="Q374" s="55" t="str">
        <f t="shared" si="578"/>
        <v>blé tendre</v>
      </c>
      <c r="R374" s="55" t="str">
        <f t="shared" si="568"/>
        <v>ok</v>
      </c>
      <c r="S374" s="50" t="str">
        <f t="shared" si="518"/>
        <v>781_1895-562_NGC25-1-2-rgi-h3</v>
      </c>
      <c r="T374" s="50" t="str">
        <f>CONCATENATE(F374,"-",I374,"-",J374,"-",L374,"-",M374,"-",N374,"-",P374,"-",VLOOKUP(Q374,Liste_plantes!$A$2:$B$7,2,FALSE))</f>
        <v>781_1895-562_NGC25-1-2-rgi-h3-2087-BT</v>
      </c>
      <c r="U374" s="86">
        <f t="shared" si="574"/>
        <v>68212</v>
      </c>
      <c r="V374" s="86" t="str">
        <f t="shared" si="528"/>
        <v>15/08/2087</v>
      </c>
      <c r="W374" s="53" t="str">
        <f t="shared" si="570"/>
        <v>OK</v>
      </c>
      <c r="X374" s="28">
        <f t="shared" si="585"/>
        <v>275</v>
      </c>
      <c r="Y374" s="28">
        <f t="shared" si="576"/>
        <v>592</v>
      </c>
      <c r="Z374" s="20" t="str">
        <f t="shared" si="571"/>
        <v>snu_ini.xml</v>
      </c>
      <c r="AA374" s="50" t="str">
        <f t="shared" si="563"/>
        <v>330562_0.1574</v>
      </c>
      <c r="AB374" s="18" t="str">
        <f t="shared" si="591"/>
        <v>14050_h3_sta.xml</v>
      </c>
      <c r="AC374" s="18" t="str">
        <f t="shared" si="572"/>
        <v>14050.2086</v>
      </c>
      <c r="AD374" s="18" t="str">
        <f t="shared" si="565"/>
        <v>14050.2087</v>
      </c>
      <c r="AE374" s="20">
        <f t="shared" si="566"/>
        <v>2</v>
      </c>
      <c r="AF374" s="15">
        <v>1</v>
      </c>
      <c r="AG374" s="3">
        <v>0</v>
      </c>
      <c r="AH374" s="20" t="str">
        <f>VLOOKUP(Q374,Liste_plantes!$A$2:$C$7,3,FALSE)</f>
        <v>wheat_plt.xml</v>
      </c>
      <c r="AI374" s="20" t="str">
        <f>CONCATENATE(J374,"-",L374,"-",VLOOKUP(Q374,Liste_plantes!$A$2:$B$7,2,FALSE),"_tec.xml")</f>
        <v>1-2-BT_tec.xml</v>
      </c>
      <c r="AJ374" s="3" t="s">
        <v>16</v>
      </c>
      <c r="AK374" s="15" t="s">
        <v>16</v>
      </c>
      <c r="AL374" s="15" t="s">
        <v>16</v>
      </c>
      <c r="AM374" s="15" t="s">
        <v>16</v>
      </c>
    </row>
    <row r="375" spans="1:39" x14ac:dyDescent="0.3">
      <c r="A375" s="55" t="str">
        <f t="shared" ref="A375:N375" si="606">A374</f>
        <v>cnrm-cm5-aladin63</v>
      </c>
      <c r="B375" s="55" t="str">
        <f t="shared" si="606"/>
        <v>cca</v>
      </c>
      <c r="C375" s="55" t="str">
        <f t="shared" si="606"/>
        <v>8.5</v>
      </c>
      <c r="D375" s="55">
        <f t="shared" si="606"/>
        <v>1895</v>
      </c>
      <c r="E375" s="55">
        <f t="shared" si="606"/>
        <v>14050</v>
      </c>
      <c r="F375" s="55" t="str">
        <f t="shared" si="606"/>
        <v>781_1895</v>
      </c>
      <c r="G375" s="55">
        <f t="shared" si="606"/>
        <v>330562</v>
      </c>
      <c r="H375" s="55" t="str">
        <f t="shared" si="606"/>
        <v>0.1574</v>
      </c>
      <c r="I375" s="55" t="str">
        <f t="shared" si="606"/>
        <v>562_NGC25</v>
      </c>
      <c r="J375" s="55">
        <f t="shared" si="606"/>
        <v>1</v>
      </c>
      <c r="K375" s="55" t="str">
        <f t="shared" si="606"/>
        <v>BT_ci_MF</v>
      </c>
      <c r="L375" s="55">
        <f t="shared" si="606"/>
        <v>2</v>
      </c>
      <c r="M375" s="55" t="str">
        <f t="shared" si="606"/>
        <v>rgi</v>
      </c>
      <c r="N375" s="55" t="str">
        <f t="shared" si="606"/>
        <v>h3</v>
      </c>
      <c r="O375" s="55">
        <f t="shared" si="561"/>
        <v>2087</v>
      </c>
      <c r="P375" s="55">
        <f t="shared" si="527"/>
        <v>2088</v>
      </c>
      <c r="Q375" s="55" t="str">
        <f t="shared" si="578"/>
        <v>ray grass d'Italie</v>
      </c>
      <c r="R375" s="55" t="str">
        <f t="shared" si="568"/>
        <v>ok</v>
      </c>
      <c r="S375" s="50" t="str">
        <f t="shared" si="518"/>
        <v>781_1895-562_NGC25-1-2-rgi-h3</v>
      </c>
      <c r="T375" s="50" t="str">
        <f>CONCATENATE(F375,"-",I375,"-",J375,"-",L375,"-",M375,"-",N375,"-",P375,"-",VLOOKUP(Q375,Liste_plantes!$A$2:$B$7,2,FALSE))</f>
        <v>781_1895-562_NGC25-1-2-rgi-h3-2088-rgi</v>
      </c>
      <c r="U375" s="86">
        <f t="shared" si="574"/>
        <v>68530</v>
      </c>
      <c r="V375" s="86" t="str">
        <f t="shared" si="528"/>
        <v>08/03/2088</v>
      </c>
      <c r="W375" s="53" t="str">
        <f t="shared" si="570"/>
        <v>OK</v>
      </c>
      <c r="X375" s="28">
        <f t="shared" si="585"/>
        <v>228</v>
      </c>
      <c r="Y375" s="28">
        <f t="shared" si="576"/>
        <v>433</v>
      </c>
      <c r="Z375" s="20" t="str">
        <f t="shared" si="571"/>
        <v>snu_ini.xml</v>
      </c>
      <c r="AA375" s="50" t="str">
        <f t="shared" si="563"/>
        <v>330562_0.1574</v>
      </c>
      <c r="AB375" s="18" t="str">
        <f t="shared" si="591"/>
        <v>14050_h3_sta.xml</v>
      </c>
      <c r="AC375" s="18" t="str">
        <f t="shared" si="572"/>
        <v>14050.2087</v>
      </c>
      <c r="AD375" s="18" t="str">
        <f t="shared" si="565"/>
        <v>14050.2088</v>
      </c>
      <c r="AE375" s="20">
        <f t="shared" si="566"/>
        <v>2</v>
      </c>
      <c r="AF375" s="15">
        <v>1</v>
      </c>
      <c r="AG375" s="3">
        <v>0</v>
      </c>
      <c r="AH375" s="20" t="str">
        <f>VLOOKUP(Q375,Liste_plantes!$A$2:$C$7,3,FALSE)</f>
        <v>ItalianRyegrass_CoverCrop_plt.xml</v>
      </c>
      <c r="AI375" s="20" t="str">
        <f>CONCATENATE(J375,"-",L375,"-",VLOOKUP(Q375,Liste_plantes!$A$2:$B$7,2,FALSE),"_tec.xml")</f>
        <v>1-2-rgi_tec.xml</v>
      </c>
      <c r="AJ375" s="3" t="s">
        <v>16</v>
      </c>
      <c r="AK375" s="15" t="s">
        <v>16</v>
      </c>
      <c r="AL375" s="15" t="s">
        <v>16</v>
      </c>
      <c r="AM375" s="15" t="s">
        <v>16</v>
      </c>
    </row>
    <row r="376" spans="1:39" x14ac:dyDescent="0.3">
      <c r="A376" s="55" t="str">
        <f t="shared" ref="A376:N376" si="607">A375</f>
        <v>cnrm-cm5-aladin63</v>
      </c>
      <c r="B376" s="55" t="str">
        <f t="shared" si="607"/>
        <v>cca</v>
      </c>
      <c r="C376" s="55" t="str">
        <f t="shared" si="607"/>
        <v>8.5</v>
      </c>
      <c r="D376" s="55">
        <f t="shared" si="607"/>
        <v>1895</v>
      </c>
      <c r="E376" s="55">
        <f t="shared" si="607"/>
        <v>14050</v>
      </c>
      <c r="F376" s="55" t="str">
        <f t="shared" si="607"/>
        <v>781_1895</v>
      </c>
      <c r="G376" s="55">
        <f t="shared" si="607"/>
        <v>330562</v>
      </c>
      <c r="H376" s="55" t="str">
        <f t="shared" si="607"/>
        <v>0.1574</v>
      </c>
      <c r="I376" s="55" t="str">
        <f t="shared" si="607"/>
        <v>562_NGC25</v>
      </c>
      <c r="J376" s="55">
        <f t="shared" si="607"/>
        <v>1</v>
      </c>
      <c r="K376" s="55" t="str">
        <f t="shared" si="607"/>
        <v>BT_ci_MF</v>
      </c>
      <c r="L376" s="55">
        <f t="shared" si="607"/>
        <v>2</v>
      </c>
      <c r="M376" s="55" t="str">
        <f t="shared" si="607"/>
        <v>rgi</v>
      </c>
      <c r="N376" s="55" t="str">
        <f t="shared" si="607"/>
        <v>h3</v>
      </c>
      <c r="O376" s="55">
        <f t="shared" si="561"/>
        <v>2088</v>
      </c>
      <c r="P376" s="55">
        <f t="shared" si="527"/>
        <v>2088</v>
      </c>
      <c r="Q376" s="55" t="str">
        <f t="shared" si="578"/>
        <v>maïs fourrage</v>
      </c>
      <c r="R376" s="55" t="str">
        <f t="shared" si="568"/>
        <v>ok</v>
      </c>
      <c r="S376" s="50" t="str">
        <f t="shared" si="518"/>
        <v>781_1895-562_NGC25-1-2-rgi-h3</v>
      </c>
      <c r="T376" s="50" t="str">
        <f>CONCATENATE(F376,"-",I376,"-",J376,"-",L376,"-",M376,"-",N376,"-",P376,"-",VLOOKUP(Q376,Liste_plantes!$A$2:$B$7,2,FALSE))</f>
        <v>781_1895-562_NGC25-1-2-rgi-h3-2088-MF</v>
      </c>
      <c r="U376" s="86">
        <f t="shared" si="574"/>
        <v>68736</v>
      </c>
      <c r="V376" s="86" t="str">
        <f t="shared" si="528"/>
        <v>01/10/2088</v>
      </c>
      <c r="W376" s="53" t="str">
        <f t="shared" si="570"/>
        <v>OK</v>
      </c>
      <c r="X376" s="28">
        <f t="shared" si="585"/>
        <v>69</v>
      </c>
      <c r="Y376" s="28">
        <f t="shared" si="576"/>
        <v>275</v>
      </c>
      <c r="Z376" s="20" t="str">
        <f t="shared" si="571"/>
        <v>snu_ini.xml</v>
      </c>
      <c r="AA376" s="50" t="str">
        <f t="shared" si="563"/>
        <v>330562_0.1574</v>
      </c>
      <c r="AB376" s="18" t="str">
        <f t="shared" si="591"/>
        <v>14050_h3_sta.xml</v>
      </c>
      <c r="AC376" s="18" t="str">
        <f t="shared" si="572"/>
        <v>14050.2088</v>
      </c>
      <c r="AD376" s="18" t="str">
        <f t="shared" si="565"/>
        <v>14050.2088</v>
      </c>
      <c r="AE376" s="20">
        <f t="shared" si="566"/>
        <v>1</v>
      </c>
      <c r="AF376" s="15">
        <v>1</v>
      </c>
      <c r="AG376" s="3">
        <v>0</v>
      </c>
      <c r="AH376" s="20" t="str">
        <f>VLOOKUP(Q376,Liste_plantes!$A$2:$C$7,3,FALSE)</f>
        <v>corn_plt.xml</v>
      </c>
      <c r="AI376" s="20" t="str">
        <f>CONCATENATE(J376,"-",L376,"-",VLOOKUP(Q376,Liste_plantes!$A$2:$B$7,2,FALSE),"_tec.xml")</f>
        <v>1-2-MF_tec.xml</v>
      </c>
      <c r="AJ376" s="3" t="s">
        <v>16</v>
      </c>
      <c r="AK376" s="15" t="s">
        <v>16</v>
      </c>
      <c r="AL376" s="15" t="s">
        <v>16</v>
      </c>
      <c r="AM376" s="15" t="s">
        <v>16</v>
      </c>
    </row>
    <row r="377" spans="1:39" x14ac:dyDescent="0.3">
      <c r="A377" s="55" t="str">
        <f t="shared" ref="A377:N377" si="608">A376</f>
        <v>cnrm-cm5-aladin63</v>
      </c>
      <c r="B377" s="55" t="str">
        <f t="shared" si="608"/>
        <v>cca</v>
      </c>
      <c r="C377" s="55" t="str">
        <f t="shared" si="608"/>
        <v>8.5</v>
      </c>
      <c r="D377" s="55">
        <f t="shared" si="608"/>
        <v>1895</v>
      </c>
      <c r="E377" s="55">
        <f t="shared" si="608"/>
        <v>14050</v>
      </c>
      <c r="F377" s="55" t="str">
        <f t="shared" si="608"/>
        <v>781_1895</v>
      </c>
      <c r="G377" s="55">
        <f t="shared" si="608"/>
        <v>330562</v>
      </c>
      <c r="H377" s="55" t="str">
        <f t="shared" si="608"/>
        <v>0.1574</v>
      </c>
      <c r="I377" s="55" t="str">
        <f t="shared" si="608"/>
        <v>562_NGC25</v>
      </c>
      <c r="J377" s="55">
        <f t="shared" si="608"/>
        <v>1</v>
      </c>
      <c r="K377" s="55" t="str">
        <f t="shared" si="608"/>
        <v>BT_ci_MF</v>
      </c>
      <c r="L377" s="55">
        <f t="shared" si="608"/>
        <v>2</v>
      </c>
      <c r="M377" s="55" t="str">
        <f t="shared" si="608"/>
        <v>rgi</v>
      </c>
      <c r="N377" s="55" t="str">
        <f t="shared" si="608"/>
        <v>h3</v>
      </c>
      <c r="O377" s="55">
        <f t="shared" si="561"/>
        <v>2088</v>
      </c>
      <c r="P377" s="55">
        <f t="shared" si="527"/>
        <v>2089</v>
      </c>
      <c r="Q377" s="55" t="str">
        <f t="shared" si="578"/>
        <v>blé tendre</v>
      </c>
      <c r="R377" s="55" t="str">
        <f t="shared" si="568"/>
        <v>ok</v>
      </c>
      <c r="S377" s="50" t="str">
        <f t="shared" si="518"/>
        <v>781_1895-562_NGC25-1-2-rgi-h3</v>
      </c>
      <c r="T377" s="50" t="str">
        <f>CONCATENATE(F377,"-",I377,"-",J377,"-",L377,"-",M377,"-",N377,"-",P377,"-",VLOOKUP(Q377,Liste_plantes!$A$2:$B$7,2,FALSE))</f>
        <v>781_1895-562_NGC25-1-2-rgi-h3-2089-BT</v>
      </c>
      <c r="U377" s="86">
        <f>V376+1</f>
        <v>68943</v>
      </c>
      <c r="V377" s="86" t="str">
        <f t="shared" si="528"/>
        <v>15/08/2089</v>
      </c>
      <c r="W377" s="53" t="str">
        <f t="shared" si="570"/>
        <v>OK</v>
      </c>
      <c r="X377" s="28">
        <f t="shared" si="585"/>
        <v>276</v>
      </c>
      <c r="Y377" s="28">
        <f t="shared" si="576"/>
        <v>593</v>
      </c>
      <c r="Z377" s="20" t="str">
        <f t="shared" si="571"/>
        <v>snu_ini.xml</v>
      </c>
      <c r="AA377" s="50" t="str">
        <f t="shared" si="563"/>
        <v>330562_0.1574</v>
      </c>
      <c r="AB377" s="18" t="str">
        <f t="shared" si="591"/>
        <v>14050_h3_sta.xml</v>
      </c>
      <c r="AC377" s="18" t="str">
        <f t="shared" si="572"/>
        <v>14050.2088</v>
      </c>
      <c r="AD377" s="18" t="str">
        <f t="shared" si="565"/>
        <v>14050.2089</v>
      </c>
      <c r="AE377" s="20">
        <f t="shared" si="566"/>
        <v>2</v>
      </c>
      <c r="AF377" s="15">
        <v>1</v>
      </c>
      <c r="AG377" s="3">
        <v>0</v>
      </c>
      <c r="AH377" s="20" t="str">
        <f>VLOOKUP(Q377,Liste_plantes!$A$2:$C$7,3,FALSE)</f>
        <v>wheat_plt.xml</v>
      </c>
      <c r="AI377" s="20" t="str">
        <f>CONCATENATE(J377,"-",L377,"-",VLOOKUP(Q377,Liste_plantes!$A$2:$B$7,2,FALSE),"_tec.xml")</f>
        <v>1-2-BT_tec.xml</v>
      </c>
      <c r="AJ377" s="3" t="s">
        <v>16</v>
      </c>
      <c r="AK377" s="15" t="s">
        <v>16</v>
      </c>
      <c r="AL377" s="15" t="s">
        <v>16</v>
      </c>
      <c r="AM377" s="15" t="s">
        <v>16</v>
      </c>
    </row>
    <row r="378" spans="1:39" x14ac:dyDescent="0.3">
      <c r="A378" s="55" t="str">
        <f t="shared" ref="A378:N378" si="609">A377</f>
        <v>cnrm-cm5-aladin63</v>
      </c>
      <c r="B378" s="55" t="str">
        <f t="shared" si="609"/>
        <v>cca</v>
      </c>
      <c r="C378" s="55" t="str">
        <f t="shared" si="609"/>
        <v>8.5</v>
      </c>
      <c r="D378" s="55">
        <f t="shared" si="609"/>
        <v>1895</v>
      </c>
      <c r="E378" s="55">
        <f t="shared" si="609"/>
        <v>14050</v>
      </c>
      <c r="F378" s="55" t="str">
        <f t="shared" si="609"/>
        <v>781_1895</v>
      </c>
      <c r="G378" s="55">
        <f t="shared" si="609"/>
        <v>330562</v>
      </c>
      <c r="H378" s="55" t="str">
        <f t="shared" si="609"/>
        <v>0.1574</v>
      </c>
      <c r="I378" s="55" t="str">
        <f t="shared" si="609"/>
        <v>562_NGC25</v>
      </c>
      <c r="J378" s="55">
        <f t="shared" si="609"/>
        <v>1</v>
      </c>
      <c r="K378" s="55" t="str">
        <f t="shared" si="609"/>
        <v>BT_ci_MF</v>
      </c>
      <c r="L378" s="55">
        <f t="shared" si="609"/>
        <v>2</v>
      </c>
      <c r="M378" s="55" t="str">
        <f t="shared" si="609"/>
        <v>rgi</v>
      </c>
      <c r="N378" s="55" t="str">
        <f t="shared" si="609"/>
        <v>h3</v>
      </c>
      <c r="O378" s="55">
        <f t="shared" si="561"/>
        <v>2089</v>
      </c>
      <c r="P378" s="55">
        <f t="shared" si="527"/>
        <v>2090</v>
      </c>
      <c r="Q378" s="55" t="str">
        <f t="shared" si="578"/>
        <v>ray grass d'Italie</v>
      </c>
      <c r="R378" s="55" t="str">
        <f t="shared" si="568"/>
        <v>ok</v>
      </c>
      <c r="S378" s="50" t="str">
        <f t="shared" si="518"/>
        <v>781_1895-562_NGC25-1-2-rgi-h3</v>
      </c>
      <c r="T378" s="50" t="str">
        <f>CONCATENATE(F378,"-",I378,"-",J378,"-",L378,"-",M378,"-",N378,"-",P378,"-",VLOOKUP(Q378,Liste_plantes!$A$2:$B$7,2,FALSE))</f>
        <v>781_1895-562_NGC25-1-2-rgi-h3-2090-rgi</v>
      </c>
      <c r="U378" s="86">
        <f>V377+1</f>
        <v>69261</v>
      </c>
      <c r="V378" s="86" t="str">
        <f t="shared" si="528"/>
        <v>08/03/2090</v>
      </c>
      <c r="W378" s="53" t="str">
        <f t="shared" si="570"/>
        <v>OK</v>
      </c>
      <c r="X378" s="28">
        <f t="shared" si="585"/>
        <v>228</v>
      </c>
      <c r="Y378" s="28">
        <f t="shared" si="576"/>
        <v>432</v>
      </c>
      <c r="Z378" s="20" t="str">
        <f t="shared" si="571"/>
        <v>snu_ini.xml</v>
      </c>
      <c r="AA378" s="50" t="str">
        <f t="shared" si="563"/>
        <v>330562_0.1574</v>
      </c>
      <c r="AB378" s="18" t="str">
        <f t="shared" si="591"/>
        <v>14050_h3_sta.xml</v>
      </c>
      <c r="AC378" s="18" t="str">
        <f t="shared" si="572"/>
        <v>14050.2089</v>
      </c>
      <c r="AD378" s="18" t="str">
        <f t="shared" si="565"/>
        <v>14050.2090</v>
      </c>
      <c r="AE378" s="20">
        <f t="shared" si="566"/>
        <v>2</v>
      </c>
      <c r="AF378" s="15">
        <v>1</v>
      </c>
      <c r="AG378" s="3">
        <v>0</v>
      </c>
      <c r="AH378" s="20" t="str">
        <f>VLOOKUP(Q378,Liste_plantes!$A$2:$C$7,3,FALSE)</f>
        <v>ItalianRyegrass_CoverCrop_plt.xml</v>
      </c>
      <c r="AI378" s="20" t="str">
        <f>CONCATENATE(J378,"-",L378,"-",VLOOKUP(Q378,Liste_plantes!$A$2:$B$7,2,FALSE),"_tec.xml")</f>
        <v>1-2-rgi_tec.xml</v>
      </c>
      <c r="AJ378" s="3" t="s">
        <v>16</v>
      </c>
      <c r="AK378" s="15" t="s">
        <v>16</v>
      </c>
      <c r="AL378" s="15" t="s">
        <v>16</v>
      </c>
      <c r="AM378" s="15" t="s">
        <v>16</v>
      </c>
    </row>
    <row r="379" spans="1:39" x14ac:dyDescent="0.3">
      <c r="A379" s="55" t="str">
        <f t="shared" ref="A379:N379" si="610">A378</f>
        <v>cnrm-cm5-aladin63</v>
      </c>
      <c r="B379" s="55" t="str">
        <f t="shared" si="610"/>
        <v>cca</v>
      </c>
      <c r="C379" s="55" t="str">
        <f t="shared" si="610"/>
        <v>8.5</v>
      </c>
      <c r="D379" s="55">
        <f t="shared" si="610"/>
        <v>1895</v>
      </c>
      <c r="E379" s="55">
        <f t="shared" si="610"/>
        <v>14050</v>
      </c>
      <c r="F379" s="55" t="str">
        <f t="shared" si="610"/>
        <v>781_1895</v>
      </c>
      <c r="G379" s="55">
        <f t="shared" si="610"/>
        <v>330562</v>
      </c>
      <c r="H379" s="55" t="str">
        <f t="shared" si="610"/>
        <v>0.1574</v>
      </c>
      <c r="I379" s="55" t="str">
        <f t="shared" si="610"/>
        <v>562_NGC25</v>
      </c>
      <c r="J379" s="55">
        <f t="shared" si="610"/>
        <v>1</v>
      </c>
      <c r="K379" s="55" t="str">
        <f t="shared" si="610"/>
        <v>BT_ci_MF</v>
      </c>
      <c r="L379" s="55">
        <f t="shared" si="610"/>
        <v>2</v>
      </c>
      <c r="M379" s="55" t="str">
        <f t="shared" si="610"/>
        <v>rgi</v>
      </c>
      <c r="N379" s="55" t="str">
        <f t="shared" si="610"/>
        <v>h3</v>
      </c>
      <c r="O379" s="55">
        <f t="shared" si="561"/>
        <v>2090</v>
      </c>
      <c r="P379" s="55">
        <f t="shared" si="527"/>
        <v>2090</v>
      </c>
      <c r="Q379" s="55" t="str">
        <f t="shared" si="578"/>
        <v>maïs fourrage</v>
      </c>
      <c r="R379" s="55" t="str">
        <f t="shared" si="568"/>
        <v>ok</v>
      </c>
      <c r="S379" s="50" t="str">
        <f t="shared" si="518"/>
        <v>781_1895-562_NGC25-1-2-rgi-h3</v>
      </c>
      <c r="T379" s="50" t="str">
        <f>CONCATENATE(F379,"-",I379,"-",J379,"-",L379,"-",M379,"-",N379,"-",P379,"-",VLOOKUP(Q379,Liste_plantes!$A$2:$B$7,2,FALSE))</f>
        <v>781_1895-562_NGC25-1-2-rgi-h3-2090-MF</v>
      </c>
      <c r="U379" s="86">
        <f t="shared" ref="U379:U392" si="611">V378+1</f>
        <v>69466</v>
      </c>
      <c r="V379" s="86" t="str">
        <f t="shared" si="528"/>
        <v>01/10/2090</v>
      </c>
      <c r="W379" s="53" t="str">
        <f t="shared" si="570"/>
        <v>OK</v>
      </c>
      <c r="X379" s="28">
        <f t="shared" si="585"/>
        <v>68</v>
      </c>
      <c r="Y379" s="28">
        <f t="shared" si="576"/>
        <v>274</v>
      </c>
      <c r="Z379" s="20" t="str">
        <f t="shared" si="571"/>
        <v>snu_ini.xml</v>
      </c>
      <c r="AA379" s="50" t="str">
        <f t="shared" si="563"/>
        <v>330562_0.1574</v>
      </c>
      <c r="AB379" s="18" t="str">
        <f t="shared" si="591"/>
        <v>14050_h3_sta.xml</v>
      </c>
      <c r="AC379" s="18" t="str">
        <f t="shared" si="572"/>
        <v>14050.2090</v>
      </c>
      <c r="AD379" s="18" t="str">
        <f t="shared" si="565"/>
        <v>14050.2090</v>
      </c>
      <c r="AE379" s="20">
        <f t="shared" si="566"/>
        <v>1</v>
      </c>
      <c r="AF379" s="15">
        <v>1</v>
      </c>
      <c r="AG379" s="3">
        <v>0</v>
      </c>
      <c r="AH379" s="20" t="str">
        <f>VLOOKUP(Q379,Liste_plantes!$A$2:$C$7,3,FALSE)</f>
        <v>corn_plt.xml</v>
      </c>
      <c r="AI379" s="20" t="str">
        <f>CONCATENATE(J379,"-",L379,"-",VLOOKUP(Q379,Liste_plantes!$A$2:$B$7,2,FALSE),"_tec.xml")</f>
        <v>1-2-MF_tec.xml</v>
      </c>
      <c r="AJ379" s="3" t="s">
        <v>16</v>
      </c>
      <c r="AK379" s="15" t="s">
        <v>16</v>
      </c>
      <c r="AL379" s="15" t="s">
        <v>16</v>
      </c>
      <c r="AM379" s="15" t="s">
        <v>16</v>
      </c>
    </row>
    <row r="380" spans="1:39" x14ac:dyDescent="0.3">
      <c r="A380" s="55" t="str">
        <f t="shared" ref="A380:N380" si="612">A379</f>
        <v>cnrm-cm5-aladin63</v>
      </c>
      <c r="B380" s="55" t="str">
        <f t="shared" si="612"/>
        <v>cca</v>
      </c>
      <c r="C380" s="55" t="str">
        <f t="shared" si="612"/>
        <v>8.5</v>
      </c>
      <c r="D380" s="55">
        <f t="shared" si="612"/>
        <v>1895</v>
      </c>
      <c r="E380" s="55">
        <f t="shared" si="612"/>
        <v>14050</v>
      </c>
      <c r="F380" s="55" t="str">
        <f t="shared" si="612"/>
        <v>781_1895</v>
      </c>
      <c r="G380" s="55">
        <f t="shared" si="612"/>
        <v>330562</v>
      </c>
      <c r="H380" s="55" t="str">
        <f t="shared" si="612"/>
        <v>0.1574</v>
      </c>
      <c r="I380" s="55" t="str">
        <f t="shared" si="612"/>
        <v>562_NGC25</v>
      </c>
      <c r="J380" s="55">
        <f t="shared" si="612"/>
        <v>1</v>
      </c>
      <c r="K380" s="55" t="str">
        <f t="shared" si="612"/>
        <v>BT_ci_MF</v>
      </c>
      <c r="L380" s="55">
        <f t="shared" si="612"/>
        <v>2</v>
      </c>
      <c r="M380" s="55" t="str">
        <f t="shared" si="612"/>
        <v>rgi</v>
      </c>
      <c r="N380" s="55" t="str">
        <f t="shared" si="612"/>
        <v>h3</v>
      </c>
      <c r="O380" s="55">
        <f t="shared" si="561"/>
        <v>2090</v>
      </c>
      <c r="P380" s="55">
        <f t="shared" si="527"/>
        <v>2091</v>
      </c>
      <c r="Q380" s="55" t="str">
        <f t="shared" si="578"/>
        <v>blé tendre</v>
      </c>
      <c r="R380" s="55" t="str">
        <f t="shared" si="568"/>
        <v>ok</v>
      </c>
      <c r="S380" s="50" t="str">
        <f t="shared" si="518"/>
        <v>781_1895-562_NGC25-1-2-rgi-h3</v>
      </c>
      <c r="T380" s="50" t="str">
        <f>CONCATENATE(F380,"-",I380,"-",J380,"-",L380,"-",M380,"-",N380,"-",P380,"-",VLOOKUP(Q380,Liste_plantes!$A$2:$B$7,2,FALSE))</f>
        <v>781_1895-562_NGC25-1-2-rgi-h3-2091-BT</v>
      </c>
      <c r="U380" s="86">
        <f t="shared" si="611"/>
        <v>69673</v>
      </c>
      <c r="V380" s="86" t="str">
        <f t="shared" si="528"/>
        <v>15/08/2091</v>
      </c>
      <c r="W380" s="53" t="str">
        <f t="shared" si="570"/>
        <v>OK</v>
      </c>
      <c r="X380" s="28">
        <f>U380-DATE($O380,1,1)+1</f>
        <v>275</v>
      </c>
      <c r="Y380" s="28">
        <f t="shared" si="576"/>
        <v>592</v>
      </c>
      <c r="Z380" s="20" t="str">
        <f t="shared" si="571"/>
        <v>snu_ini.xml</v>
      </c>
      <c r="AA380" s="50" t="str">
        <f t="shared" si="563"/>
        <v>330562_0.1574</v>
      </c>
      <c r="AB380" s="18" t="str">
        <f t="shared" si="591"/>
        <v>14050_h3_sta.xml</v>
      </c>
      <c r="AC380" s="18" t="str">
        <f t="shared" si="572"/>
        <v>14050.2090</v>
      </c>
      <c r="AD380" s="18" t="str">
        <f t="shared" si="565"/>
        <v>14050.2091</v>
      </c>
      <c r="AE380" s="20">
        <f t="shared" si="566"/>
        <v>2</v>
      </c>
      <c r="AF380" s="15">
        <v>1</v>
      </c>
      <c r="AG380" s="3">
        <v>0</v>
      </c>
      <c r="AH380" s="20" t="str">
        <f>VLOOKUP(Q380,Liste_plantes!$A$2:$C$7,3,FALSE)</f>
        <v>wheat_plt.xml</v>
      </c>
      <c r="AI380" s="20" t="str">
        <f>CONCATENATE(J380,"-",L380,"-",VLOOKUP(Q380,Liste_plantes!$A$2:$B$7,2,FALSE),"_tec.xml")</f>
        <v>1-2-BT_tec.xml</v>
      </c>
      <c r="AJ380" s="3" t="s">
        <v>16</v>
      </c>
      <c r="AK380" s="15" t="s">
        <v>16</v>
      </c>
      <c r="AL380" s="15" t="s">
        <v>16</v>
      </c>
      <c r="AM380" s="15" t="s">
        <v>16</v>
      </c>
    </row>
    <row r="381" spans="1:39" x14ac:dyDescent="0.3">
      <c r="A381" s="55" t="str">
        <f t="shared" ref="A381:N381" si="613">A380</f>
        <v>cnrm-cm5-aladin63</v>
      </c>
      <c r="B381" s="55" t="str">
        <f t="shared" si="613"/>
        <v>cca</v>
      </c>
      <c r="C381" s="55" t="str">
        <f t="shared" si="613"/>
        <v>8.5</v>
      </c>
      <c r="D381" s="55">
        <f t="shared" si="613"/>
        <v>1895</v>
      </c>
      <c r="E381" s="55">
        <f t="shared" si="613"/>
        <v>14050</v>
      </c>
      <c r="F381" s="55" t="str">
        <f t="shared" si="613"/>
        <v>781_1895</v>
      </c>
      <c r="G381" s="55">
        <f t="shared" si="613"/>
        <v>330562</v>
      </c>
      <c r="H381" s="55" t="str">
        <f t="shared" si="613"/>
        <v>0.1574</v>
      </c>
      <c r="I381" s="55" t="str">
        <f t="shared" si="613"/>
        <v>562_NGC25</v>
      </c>
      <c r="J381" s="55">
        <f t="shared" si="613"/>
        <v>1</v>
      </c>
      <c r="K381" s="55" t="str">
        <f t="shared" si="613"/>
        <v>BT_ci_MF</v>
      </c>
      <c r="L381" s="55">
        <f t="shared" si="613"/>
        <v>2</v>
      </c>
      <c r="M381" s="55" t="str">
        <f t="shared" si="613"/>
        <v>rgi</v>
      </c>
      <c r="N381" s="55" t="str">
        <f t="shared" si="613"/>
        <v>h3</v>
      </c>
      <c r="O381" s="55">
        <f t="shared" si="561"/>
        <v>2091</v>
      </c>
      <c r="P381" s="55">
        <f t="shared" si="527"/>
        <v>2092</v>
      </c>
      <c r="Q381" s="55" t="str">
        <f t="shared" si="578"/>
        <v>ray grass d'Italie</v>
      </c>
      <c r="R381" s="55" t="str">
        <f t="shared" si="568"/>
        <v>ok</v>
      </c>
      <c r="S381" s="50" t="str">
        <f t="shared" si="518"/>
        <v>781_1895-562_NGC25-1-2-rgi-h3</v>
      </c>
      <c r="T381" s="50" t="str">
        <f>CONCATENATE(F381,"-",I381,"-",J381,"-",L381,"-",M381,"-",N381,"-",P381,"-",VLOOKUP(Q381,Liste_plantes!$A$2:$B$7,2,FALSE))</f>
        <v>781_1895-562_NGC25-1-2-rgi-h3-2092-rgi</v>
      </c>
      <c r="U381" s="86">
        <f t="shared" si="611"/>
        <v>69991</v>
      </c>
      <c r="V381" s="86" t="str">
        <f t="shared" si="528"/>
        <v>08/03/2092</v>
      </c>
      <c r="W381" s="53" t="str">
        <f t="shared" si="570"/>
        <v>OK</v>
      </c>
      <c r="X381" s="28">
        <f>U381-DATE($O381,1,1)+1</f>
        <v>228</v>
      </c>
      <c r="Y381" s="28">
        <f t="shared" si="576"/>
        <v>433</v>
      </c>
      <c r="Z381" s="20" t="str">
        <f t="shared" si="571"/>
        <v>snu_ini.xml</v>
      </c>
      <c r="AA381" s="50" t="str">
        <f t="shared" si="563"/>
        <v>330562_0.1574</v>
      </c>
      <c r="AB381" s="18" t="str">
        <f t="shared" si="591"/>
        <v>14050_h3_sta.xml</v>
      </c>
      <c r="AC381" s="18" t="str">
        <f t="shared" si="572"/>
        <v>14050.2091</v>
      </c>
      <c r="AD381" s="18" t="str">
        <f t="shared" si="565"/>
        <v>14050.2092</v>
      </c>
      <c r="AE381" s="20">
        <f t="shared" si="566"/>
        <v>2</v>
      </c>
      <c r="AF381" s="15">
        <v>1</v>
      </c>
      <c r="AG381" s="3">
        <v>0</v>
      </c>
      <c r="AH381" s="20" t="str">
        <f>VLOOKUP(Q381,Liste_plantes!$A$2:$C$7,3,FALSE)</f>
        <v>ItalianRyegrass_CoverCrop_plt.xml</v>
      </c>
      <c r="AI381" s="20" t="str">
        <f>CONCATENATE(J381,"-",L381,"-",VLOOKUP(Q381,Liste_plantes!$A$2:$B$7,2,FALSE),"_tec.xml")</f>
        <v>1-2-rgi_tec.xml</v>
      </c>
      <c r="AJ381" s="3" t="s">
        <v>16</v>
      </c>
      <c r="AK381" s="15" t="s">
        <v>16</v>
      </c>
      <c r="AL381" s="15" t="s">
        <v>16</v>
      </c>
      <c r="AM381" s="15" t="s">
        <v>16</v>
      </c>
    </row>
    <row r="382" spans="1:39" x14ac:dyDescent="0.3">
      <c r="A382" s="55" t="str">
        <f t="shared" ref="A382:N382" si="614">A381</f>
        <v>cnrm-cm5-aladin63</v>
      </c>
      <c r="B382" s="55" t="str">
        <f t="shared" si="614"/>
        <v>cca</v>
      </c>
      <c r="C382" s="55" t="str">
        <f t="shared" si="614"/>
        <v>8.5</v>
      </c>
      <c r="D382" s="55">
        <f t="shared" si="614"/>
        <v>1895</v>
      </c>
      <c r="E382" s="55">
        <f t="shared" si="614"/>
        <v>14050</v>
      </c>
      <c r="F382" s="55" t="str">
        <f t="shared" si="614"/>
        <v>781_1895</v>
      </c>
      <c r="G382" s="55">
        <f t="shared" si="614"/>
        <v>330562</v>
      </c>
      <c r="H382" s="55" t="str">
        <f t="shared" si="614"/>
        <v>0.1574</v>
      </c>
      <c r="I382" s="55" t="str">
        <f t="shared" si="614"/>
        <v>562_NGC25</v>
      </c>
      <c r="J382" s="55">
        <f t="shared" si="614"/>
        <v>1</v>
      </c>
      <c r="K382" s="55" t="str">
        <f t="shared" si="614"/>
        <v>BT_ci_MF</v>
      </c>
      <c r="L382" s="55">
        <f t="shared" si="614"/>
        <v>2</v>
      </c>
      <c r="M382" s="55" t="str">
        <f t="shared" si="614"/>
        <v>rgi</v>
      </c>
      <c r="N382" s="55" t="str">
        <f t="shared" si="614"/>
        <v>h3</v>
      </c>
      <c r="O382" s="55">
        <f t="shared" si="561"/>
        <v>2092</v>
      </c>
      <c r="P382" s="55">
        <f t="shared" si="527"/>
        <v>2092</v>
      </c>
      <c r="Q382" s="55" t="str">
        <f t="shared" si="578"/>
        <v>maïs fourrage</v>
      </c>
      <c r="R382" s="55" t="str">
        <f t="shared" si="568"/>
        <v>ok</v>
      </c>
      <c r="S382" s="50" t="str">
        <f t="shared" si="518"/>
        <v>781_1895-562_NGC25-1-2-rgi-h3</v>
      </c>
      <c r="T382" s="50" t="str">
        <f>CONCATENATE(F382,"-",I382,"-",J382,"-",L382,"-",M382,"-",N382,"-",P382,"-",VLOOKUP(Q382,Liste_plantes!$A$2:$B$7,2,FALSE))</f>
        <v>781_1895-562_NGC25-1-2-rgi-h3-2092-MF</v>
      </c>
      <c r="U382" s="86">
        <f t="shared" si="611"/>
        <v>70197</v>
      </c>
      <c r="V382" s="86" t="str">
        <f t="shared" si="528"/>
        <v>01/10/2092</v>
      </c>
      <c r="W382" s="53" t="str">
        <f t="shared" si="570"/>
        <v>OK</v>
      </c>
      <c r="X382" s="28">
        <f t="shared" ref="X382:X392" si="615">U382-DATE($O382,1,1)+1</f>
        <v>69</v>
      </c>
      <c r="Y382" s="28">
        <f t="shared" si="576"/>
        <v>275</v>
      </c>
      <c r="Z382" s="20" t="str">
        <f t="shared" si="571"/>
        <v>snu_ini.xml</v>
      </c>
      <c r="AA382" s="50" t="str">
        <f t="shared" si="563"/>
        <v>330562_0.1574</v>
      </c>
      <c r="AB382" s="18" t="str">
        <f t="shared" si="591"/>
        <v>14050_h3_sta.xml</v>
      </c>
      <c r="AC382" s="18" t="str">
        <f t="shared" si="572"/>
        <v>14050.2092</v>
      </c>
      <c r="AD382" s="18" t="str">
        <f t="shared" si="565"/>
        <v>14050.2092</v>
      </c>
      <c r="AE382" s="20">
        <f t="shared" si="566"/>
        <v>1</v>
      </c>
      <c r="AF382" s="15">
        <v>1</v>
      </c>
      <c r="AG382" s="3">
        <v>0</v>
      </c>
      <c r="AH382" s="20" t="str">
        <f>VLOOKUP(Q382,Liste_plantes!$A$2:$C$7,3,FALSE)</f>
        <v>corn_plt.xml</v>
      </c>
      <c r="AI382" s="20" t="str">
        <f>CONCATENATE(J382,"-",L382,"-",VLOOKUP(Q382,Liste_plantes!$A$2:$B$7,2,FALSE),"_tec.xml")</f>
        <v>1-2-MF_tec.xml</v>
      </c>
      <c r="AJ382" s="3" t="s">
        <v>16</v>
      </c>
      <c r="AK382" s="15" t="s">
        <v>16</v>
      </c>
      <c r="AL382" s="15" t="s">
        <v>16</v>
      </c>
      <c r="AM382" s="15" t="s">
        <v>16</v>
      </c>
    </row>
    <row r="383" spans="1:39" x14ac:dyDescent="0.3">
      <c r="A383" s="55" t="str">
        <f t="shared" ref="A383:N383" si="616">A382</f>
        <v>cnrm-cm5-aladin63</v>
      </c>
      <c r="B383" s="55" t="str">
        <f t="shared" si="616"/>
        <v>cca</v>
      </c>
      <c r="C383" s="55" t="str">
        <f t="shared" si="616"/>
        <v>8.5</v>
      </c>
      <c r="D383" s="55">
        <f t="shared" si="616"/>
        <v>1895</v>
      </c>
      <c r="E383" s="55">
        <f t="shared" si="616"/>
        <v>14050</v>
      </c>
      <c r="F383" s="55" t="str">
        <f t="shared" si="616"/>
        <v>781_1895</v>
      </c>
      <c r="G383" s="55">
        <f t="shared" si="616"/>
        <v>330562</v>
      </c>
      <c r="H383" s="55" t="str">
        <f t="shared" si="616"/>
        <v>0.1574</v>
      </c>
      <c r="I383" s="55" t="str">
        <f t="shared" si="616"/>
        <v>562_NGC25</v>
      </c>
      <c r="J383" s="55">
        <f t="shared" si="616"/>
        <v>1</v>
      </c>
      <c r="K383" s="55" t="str">
        <f t="shared" si="616"/>
        <v>BT_ci_MF</v>
      </c>
      <c r="L383" s="55">
        <f t="shared" si="616"/>
        <v>2</v>
      </c>
      <c r="M383" s="55" t="str">
        <f t="shared" si="616"/>
        <v>rgi</v>
      </c>
      <c r="N383" s="55" t="str">
        <f t="shared" si="616"/>
        <v>h3</v>
      </c>
      <c r="O383" s="55">
        <f t="shared" si="561"/>
        <v>2092</v>
      </c>
      <c r="P383" s="55">
        <f t="shared" si="527"/>
        <v>2093</v>
      </c>
      <c r="Q383" s="55" t="str">
        <f t="shared" si="578"/>
        <v>blé tendre</v>
      </c>
      <c r="R383" s="55" t="str">
        <f t="shared" si="568"/>
        <v>ok</v>
      </c>
      <c r="S383" s="50" t="str">
        <f t="shared" si="518"/>
        <v>781_1895-562_NGC25-1-2-rgi-h3</v>
      </c>
      <c r="T383" s="50" t="str">
        <f>CONCATENATE(F383,"-",I383,"-",J383,"-",L383,"-",M383,"-",N383,"-",P383,"-",VLOOKUP(Q383,Liste_plantes!$A$2:$B$7,2,FALSE))</f>
        <v>781_1895-562_NGC25-1-2-rgi-h3-2093-BT</v>
      </c>
      <c r="U383" s="86">
        <f t="shared" si="611"/>
        <v>70404</v>
      </c>
      <c r="V383" s="86" t="str">
        <f t="shared" si="528"/>
        <v>15/08/2093</v>
      </c>
      <c r="W383" s="53" t="str">
        <f t="shared" si="570"/>
        <v>OK</v>
      </c>
      <c r="X383" s="28">
        <f t="shared" si="615"/>
        <v>276</v>
      </c>
      <c r="Y383" s="28">
        <f t="shared" si="576"/>
        <v>593</v>
      </c>
      <c r="Z383" s="20" t="str">
        <f t="shared" si="571"/>
        <v>snu_ini.xml</v>
      </c>
      <c r="AA383" s="50" t="str">
        <f t="shared" si="563"/>
        <v>330562_0.1574</v>
      </c>
      <c r="AB383" s="18" t="str">
        <f t="shared" si="591"/>
        <v>14050_h3_sta.xml</v>
      </c>
      <c r="AC383" s="18" t="str">
        <f t="shared" si="572"/>
        <v>14050.2092</v>
      </c>
      <c r="AD383" s="18" t="str">
        <f t="shared" si="565"/>
        <v>14050.2093</v>
      </c>
      <c r="AE383" s="20">
        <f t="shared" si="566"/>
        <v>2</v>
      </c>
      <c r="AF383" s="15">
        <v>1</v>
      </c>
      <c r="AG383" s="3">
        <v>0</v>
      </c>
      <c r="AH383" s="20" t="str">
        <f>VLOOKUP(Q383,Liste_plantes!$A$2:$C$7,3,FALSE)</f>
        <v>wheat_plt.xml</v>
      </c>
      <c r="AI383" s="20" t="str">
        <f>CONCATENATE(J383,"-",L383,"-",VLOOKUP(Q383,Liste_plantes!$A$2:$B$7,2,FALSE),"_tec.xml")</f>
        <v>1-2-BT_tec.xml</v>
      </c>
      <c r="AJ383" s="3" t="s">
        <v>16</v>
      </c>
      <c r="AK383" s="15" t="s">
        <v>16</v>
      </c>
      <c r="AL383" s="15" t="s">
        <v>16</v>
      </c>
      <c r="AM383" s="15" t="s">
        <v>16</v>
      </c>
    </row>
    <row r="384" spans="1:39" x14ac:dyDescent="0.3">
      <c r="A384" s="55" t="str">
        <f t="shared" ref="A384:N384" si="617">A383</f>
        <v>cnrm-cm5-aladin63</v>
      </c>
      <c r="B384" s="55" t="str">
        <f t="shared" si="617"/>
        <v>cca</v>
      </c>
      <c r="C384" s="55" t="str">
        <f t="shared" si="617"/>
        <v>8.5</v>
      </c>
      <c r="D384" s="55">
        <f t="shared" si="617"/>
        <v>1895</v>
      </c>
      <c r="E384" s="55">
        <f t="shared" si="617"/>
        <v>14050</v>
      </c>
      <c r="F384" s="55" t="str">
        <f t="shared" si="617"/>
        <v>781_1895</v>
      </c>
      <c r="G384" s="55">
        <f t="shared" si="617"/>
        <v>330562</v>
      </c>
      <c r="H384" s="55" t="str">
        <f t="shared" si="617"/>
        <v>0.1574</v>
      </c>
      <c r="I384" s="55" t="str">
        <f t="shared" si="617"/>
        <v>562_NGC25</v>
      </c>
      <c r="J384" s="55">
        <f t="shared" si="617"/>
        <v>1</v>
      </c>
      <c r="K384" s="55" t="str">
        <f t="shared" si="617"/>
        <v>BT_ci_MF</v>
      </c>
      <c r="L384" s="55">
        <f t="shared" si="617"/>
        <v>2</v>
      </c>
      <c r="M384" s="55" t="str">
        <f t="shared" si="617"/>
        <v>rgi</v>
      </c>
      <c r="N384" s="55" t="str">
        <f t="shared" si="617"/>
        <v>h3</v>
      </c>
      <c r="O384" s="55">
        <f t="shared" si="561"/>
        <v>2093</v>
      </c>
      <c r="P384" s="55">
        <f t="shared" si="527"/>
        <v>2094</v>
      </c>
      <c r="Q384" s="55" t="str">
        <f t="shared" si="578"/>
        <v>ray grass d'Italie</v>
      </c>
      <c r="R384" s="55" t="str">
        <f t="shared" si="568"/>
        <v>ok</v>
      </c>
      <c r="S384" s="50" t="str">
        <f t="shared" si="518"/>
        <v>781_1895-562_NGC25-1-2-rgi-h3</v>
      </c>
      <c r="T384" s="50" t="str">
        <f>CONCATENATE(F384,"-",I384,"-",J384,"-",L384,"-",M384,"-",N384,"-",P384,"-",VLOOKUP(Q384,Liste_plantes!$A$2:$B$7,2,FALSE))</f>
        <v>781_1895-562_NGC25-1-2-rgi-h3-2094-rgi</v>
      </c>
      <c r="U384" s="86">
        <f t="shared" si="611"/>
        <v>70722</v>
      </c>
      <c r="V384" s="86" t="str">
        <f t="shared" si="528"/>
        <v>08/03/2094</v>
      </c>
      <c r="W384" s="53" t="str">
        <f t="shared" si="570"/>
        <v>OK</v>
      </c>
      <c r="X384" s="28">
        <f t="shared" si="615"/>
        <v>228</v>
      </c>
      <c r="Y384" s="28">
        <f t="shared" si="576"/>
        <v>432</v>
      </c>
      <c r="Z384" s="20" t="str">
        <f t="shared" si="571"/>
        <v>snu_ini.xml</v>
      </c>
      <c r="AA384" s="50" t="str">
        <f t="shared" si="563"/>
        <v>330562_0.1574</v>
      </c>
      <c r="AB384" s="18" t="str">
        <f t="shared" si="591"/>
        <v>14050_h3_sta.xml</v>
      </c>
      <c r="AC384" s="18" t="str">
        <f t="shared" si="572"/>
        <v>14050.2093</v>
      </c>
      <c r="AD384" s="18" t="str">
        <f t="shared" si="565"/>
        <v>14050.2094</v>
      </c>
      <c r="AE384" s="20">
        <f t="shared" si="566"/>
        <v>2</v>
      </c>
      <c r="AF384" s="15">
        <v>1</v>
      </c>
      <c r="AG384" s="3">
        <v>0</v>
      </c>
      <c r="AH384" s="20" t="str">
        <f>VLOOKUP(Q384,Liste_plantes!$A$2:$C$7,3,FALSE)</f>
        <v>ItalianRyegrass_CoverCrop_plt.xml</v>
      </c>
      <c r="AI384" s="20" t="str">
        <f>CONCATENATE(J384,"-",L384,"-",VLOOKUP(Q384,Liste_plantes!$A$2:$B$7,2,FALSE),"_tec.xml")</f>
        <v>1-2-rgi_tec.xml</v>
      </c>
      <c r="AJ384" s="3" t="s">
        <v>16</v>
      </c>
      <c r="AK384" s="15" t="s">
        <v>16</v>
      </c>
      <c r="AL384" s="15" t="s">
        <v>16</v>
      </c>
      <c r="AM384" s="15" t="s">
        <v>16</v>
      </c>
    </row>
    <row r="385" spans="1:39" x14ac:dyDescent="0.3">
      <c r="A385" s="55" t="str">
        <f t="shared" ref="A385:N385" si="618">A384</f>
        <v>cnrm-cm5-aladin63</v>
      </c>
      <c r="B385" s="55" t="str">
        <f t="shared" si="618"/>
        <v>cca</v>
      </c>
      <c r="C385" s="55" t="str">
        <f t="shared" si="618"/>
        <v>8.5</v>
      </c>
      <c r="D385" s="55">
        <f t="shared" si="618"/>
        <v>1895</v>
      </c>
      <c r="E385" s="55">
        <f t="shared" si="618"/>
        <v>14050</v>
      </c>
      <c r="F385" s="55" t="str">
        <f t="shared" si="618"/>
        <v>781_1895</v>
      </c>
      <c r="G385" s="55">
        <f t="shared" si="618"/>
        <v>330562</v>
      </c>
      <c r="H385" s="55" t="str">
        <f t="shared" si="618"/>
        <v>0.1574</v>
      </c>
      <c r="I385" s="55" t="str">
        <f t="shared" si="618"/>
        <v>562_NGC25</v>
      </c>
      <c r="J385" s="55">
        <f t="shared" si="618"/>
        <v>1</v>
      </c>
      <c r="K385" s="55" t="str">
        <f t="shared" si="618"/>
        <v>BT_ci_MF</v>
      </c>
      <c r="L385" s="55">
        <f t="shared" si="618"/>
        <v>2</v>
      </c>
      <c r="M385" s="55" t="str">
        <f t="shared" si="618"/>
        <v>rgi</v>
      </c>
      <c r="N385" s="55" t="str">
        <f t="shared" si="618"/>
        <v>h3</v>
      </c>
      <c r="O385" s="55">
        <f t="shared" si="561"/>
        <v>2094</v>
      </c>
      <c r="P385" s="55">
        <f t="shared" si="527"/>
        <v>2094</v>
      </c>
      <c r="Q385" s="55" t="str">
        <f t="shared" si="578"/>
        <v>maïs fourrage</v>
      </c>
      <c r="R385" s="55" t="str">
        <f t="shared" si="568"/>
        <v>ok</v>
      </c>
      <c r="S385" s="50" t="str">
        <f t="shared" si="518"/>
        <v>781_1895-562_NGC25-1-2-rgi-h3</v>
      </c>
      <c r="T385" s="50" t="str">
        <f>CONCATENATE(F385,"-",I385,"-",J385,"-",L385,"-",M385,"-",N385,"-",P385,"-",VLOOKUP(Q385,Liste_plantes!$A$2:$B$7,2,FALSE))</f>
        <v>781_1895-562_NGC25-1-2-rgi-h3-2094-MF</v>
      </c>
      <c r="U385" s="86">
        <f t="shared" si="611"/>
        <v>70927</v>
      </c>
      <c r="V385" s="86" t="str">
        <f t="shared" si="528"/>
        <v>01/10/2094</v>
      </c>
      <c r="W385" s="53" t="str">
        <f t="shared" si="570"/>
        <v>OK</v>
      </c>
      <c r="X385" s="28">
        <f t="shared" si="615"/>
        <v>68</v>
      </c>
      <c r="Y385" s="28">
        <f t="shared" si="576"/>
        <v>274</v>
      </c>
      <c r="Z385" s="20" t="str">
        <f t="shared" si="571"/>
        <v>snu_ini.xml</v>
      </c>
      <c r="AA385" s="50" t="str">
        <f t="shared" si="563"/>
        <v>330562_0.1574</v>
      </c>
      <c r="AB385" s="18" t="str">
        <f t="shared" si="591"/>
        <v>14050_h3_sta.xml</v>
      </c>
      <c r="AC385" s="18" t="str">
        <f t="shared" si="572"/>
        <v>14050.2094</v>
      </c>
      <c r="AD385" s="18" t="str">
        <f t="shared" si="565"/>
        <v>14050.2094</v>
      </c>
      <c r="AE385" s="20">
        <f t="shared" si="566"/>
        <v>1</v>
      </c>
      <c r="AF385" s="15">
        <v>1</v>
      </c>
      <c r="AG385" s="3">
        <v>0</v>
      </c>
      <c r="AH385" s="20" t="str">
        <f>VLOOKUP(Q385,Liste_plantes!$A$2:$C$7,3,FALSE)</f>
        <v>corn_plt.xml</v>
      </c>
      <c r="AI385" s="20" t="str">
        <f>CONCATENATE(J385,"-",L385,"-",VLOOKUP(Q385,Liste_plantes!$A$2:$B$7,2,FALSE),"_tec.xml")</f>
        <v>1-2-MF_tec.xml</v>
      </c>
      <c r="AJ385" s="3" t="s">
        <v>16</v>
      </c>
      <c r="AK385" s="15" t="s">
        <v>16</v>
      </c>
      <c r="AL385" s="15" t="s">
        <v>16</v>
      </c>
      <c r="AM385" s="15" t="s">
        <v>16</v>
      </c>
    </row>
    <row r="386" spans="1:39" x14ac:dyDescent="0.3">
      <c r="A386" s="55" t="str">
        <f t="shared" ref="A386:N386" si="619">A385</f>
        <v>cnrm-cm5-aladin63</v>
      </c>
      <c r="B386" s="55" t="str">
        <f t="shared" si="619"/>
        <v>cca</v>
      </c>
      <c r="C386" s="55" t="str">
        <f t="shared" si="619"/>
        <v>8.5</v>
      </c>
      <c r="D386" s="55">
        <f t="shared" si="619"/>
        <v>1895</v>
      </c>
      <c r="E386" s="55">
        <f t="shared" si="619"/>
        <v>14050</v>
      </c>
      <c r="F386" s="55" t="str">
        <f t="shared" si="619"/>
        <v>781_1895</v>
      </c>
      <c r="G386" s="55">
        <f t="shared" si="619"/>
        <v>330562</v>
      </c>
      <c r="H386" s="55" t="str">
        <f t="shared" si="619"/>
        <v>0.1574</v>
      </c>
      <c r="I386" s="55" t="str">
        <f t="shared" si="619"/>
        <v>562_NGC25</v>
      </c>
      <c r="J386" s="55">
        <f t="shared" si="619"/>
        <v>1</v>
      </c>
      <c r="K386" s="55" t="str">
        <f t="shared" si="619"/>
        <v>BT_ci_MF</v>
      </c>
      <c r="L386" s="55">
        <f t="shared" si="619"/>
        <v>2</v>
      </c>
      <c r="M386" s="55" t="str">
        <f t="shared" si="619"/>
        <v>rgi</v>
      </c>
      <c r="N386" s="55" t="str">
        <f t="shared" si="619"/>
        <v>h3</v>
      </c>
      <c r="O386" s="55">
        <f t="shared" si="561"/>
        <v>2094</v>
      </c>
      <c r="P386" s="55">
        <f t="shared" si="527"/>
        <v>2095</v>
      </c>
      <c r="Q386" s="55" t="str">
        <f t="shared" si="578"/>
        <v>blé tendre</v>
      </c>
      <c r="R386" s="55" t="str">
        <f t="shared" si="568"/>
        <v>ok</v>
      </c>
      <c r="S386" s="50" t="str">
        <f t="shared" si="518"/>
        <v>781_1895-562_NGC25-1-2-rgi-h3</v>
      </c>
      <c r="T386" s="50" t="str">
        <f>CONCATENATE(F386,"-",I386,"-",J386,"-",L386,"-",M386,"-",N386,"-",P386,"-",VLOOKUP(Q386,Liste_plantes!$A$2:$B$7,2,FALSE))</f>
        <v>781_1895-562_NGC25-1-2-rgi-h3-2095-BT</v>
      </c>
      <c r="U386" s="86">
        <f t="shared" si="611"/>
        <v>71134</v>
      </c>
      <c r="V386" s="86" t="str">
        <f t="shared" si="528"/>
        <v>15/08/2095</v>
      </c>
      <c r="W386" s="53" t="str">
        <f t="shared" si="570"/>
        <v>OK</v>
      </c>
      <c r="X386" s="28">
        <f t="shared" si="615"/>
        <v>275</v>
      </c>
      <c r="Y386" s="28">
        <f t="shared" si="576"/>
        <v>592</v>
      </c>
      <c r="Z386" s="20" t="str">
        <f t="shared" si="571"/>
        <v>snu_ini.xml</v>
      </c>
      <c r="AA386" s="50" t="str">
        <f t="shared" si="563"/>
        <v>330562_0.1574</v>
      </c>
      <c r="AB386" s="18" t="str">
        <f t="shared" si="591"/>
        <v>14050_h3_sta.xml</v>
      </c>
      <c r="AC386" s="18" t="str">
        <f t="shared" si="572"/>
        <v>14050.2094</v>
      </c>
      <c r="AD386" s="18" t="str">
        <f t="shared" si="565"/>
        <v>14050.2095</v>
      </c>
      <c r="AE386" s="20">
        <f t="shared" si="566"/>
        <v>2</v>
      </c>
      <c r="AF386" s="15">
        <v>1</v>
      </c>
      <c r="AG386" s="3">
        <v>0</v>
      </c>
      <c r="AH386" s="20" t="str">
        <f>VLOOKUP(Q386,Liste_plantes!$A$2:$C$7,3,FALSE)</f>
        <v>wheat_plt.xml</v>
      </c>
      <c r="AI386" s="20" t="str">
        <f>CONCATENATE(J386,"-",L386,"-",VLOOKUP(Q386,Liste_plantes!$A$2:$B$7,2,FALSE),"_tec.xml")</f>
        <v>1-2-BT_tec.xml</v>
      </c>
      <c r="AJ386" s="3" t="s">
        <v>16</v>
      </c>
      <c r="AK386" s="15" t="s">
        <v>16</v>
      </c>
      <c r="AL386" s="15" t="s">
        <v>16</v>
      </c>
      <c r="AM386" s="15" t="s">
        <v>16</v>
      </c>
    </row>
    <row r="387" spans="1:39" x14ac:dyDescent="0.3">
      <c r="A387" s="55" t="str">
        <f t="shared" ref="A387:N387" si="620">A386</f>
        <v>cnrm-cm5-aladin63</v>
      </c>
      <c r="B387" s="55" t="str">
        <f t="shared" si="620"/>
        <v>cca</v>
      </c>
      <c r="C387" s="55" t="str">
        <f t="shared" si="620"/>
        <v>8.5</v>
      </c>
      <c r="D387" s="55">
        <f t="shared" si="620"/>
        <v>1895</v>
      </c>
      <c r="E387" s="55">
        <f t="shared" si="620"/>
        <v>14050</v>
      </c>
      <c r="F387" s="55" t="str">
        <f t="shared" si="620"/>
        <v>781_1895</v>
      </c>
      <c r="G387" s="55">
        <f t="shared" si="620"/>
        <v>330562</v>
      </c>
      <c r="H387" s="55" t="str">
        <f t="shared" si="620"/>
        <v>0.1574</v>
      </c>
      <c r="I387" s="55" t="str">
        <f t="shared" si="620"/>
        <v>562_NGC25</v>
      </c>
      <c r="J387" s="55">
        <f t="shared" si="620"/>
        <v>1</v>
      </c>
      <c r="K387" s="55" t="str">
        <f t="shared" si="620"/>
        <v>BT_ci_MF</v>
      </c>
      <c r="L387" s="55">
        <f t="shared" si="620"/>
        <v>2</v>
      </c>
      <c r="M387" s="55" t="str">
        <f t="shared" si="620"/>
        <v>rgi</v>
      </c>
      <c r="N387" s="55" t="str">
        <f t="shared" si="620"/>
        <v>h3</v>
      </c>
      <c r="O387" s="55">
        <f t="shared" si="561"/>
        <v>2095</v>
      </c>
      <c r="P387" s="55">
        <f t="shared" si="527"/>
        <v>2096</v>
      </c>
      <c r="Q387" s="55" t="str">
        <f t="shared" si="578"/>
        <v>ray grass d'Italie</v>
      </c>
      <c r="R387" s="55" t="str">
        <f t="shared" si="568"/>
        <v>ok</v>
      </c>
      <c r="S387" s="50" t="str">
        <f t="shared" ref="S387:S393" si="621">CONCATENATE(F387,"-",I387,"-",J387,"-",L387,"-",M387,"-",N387)</f>
        <v>781_1895-562_NGC25-1-2-rgi-h3</v>
      </c>
      <c r="T387" s="50" t="str">
        <f>CONCATENATE(F387,"-",I387,"-",J387,"-",L387,"-",M387,"-",N387,"-",P387,"-",VLOOKUP(Q387,Liste_plantes!$A$2:$B$7,2,FALSE))</f>
        <v>781_1895-562_NGC25-1-2-rgi-h3-2096-rgi</v>
      </c>
      <c r="U387" s="86">
        <f t="shared" si="611"/>
        <v>71452</v>
      </c>
      <c r="V387" s="86" t="str">
        <f t="shared" si="528"/>
        <v>08/03/2096</v>
      </c>
      <c r="W387" s="53" t="str">
        <f t="shared" si="570"/>
        <v>OK</v>
      </c>
      <c r="X387" s="28">
        <f t="shared" si="615"/>
        <v>228</v>
      </c>
      <c r="Y387" s="28">
        <f t="shared" si="576"/>
        <v>433</v>
      </c>
      <c r="Z387" s="20" t="str">
        <f t="shared" si="571"/>
        <v>snu_ini.xml</v>
      </c>
      <c r="AA387" s="50" t="str">
        <f t="shared" si="563"/>
        <v>330562_0.1574</v>
      </c>
      <c r="AB387" s="18" t="str">
        <f t="shared" si="591"/>
        <v>14050_h3_sta.xml</v>
      </c>
      <c r="AC387" s="18" t="str">
        <f t="shared" si="572"/>
        <v>14050.2095</v>
      </c>
      <c r="AD387" s="18" t="str">
        <f t="shared" si="565"/>
        <v>14050.2096</v>
      </c>
      <c r="AE387" s="20">
        <f t="shared" si="566"/>
        <v>2</v>
      </c>
      <c r="AF387" s="15">
        <v>1</v>
      </c>
      <c r="AG387" s="3">
        <v>0</v>
      </c>
      <c r="AH387" s="20" t="str">
        <f>VLOOKUP(Q387,Liste_plantes!$A$2:$C$7,3,FALSE)</f>
        <v>ItalianRyegrass_CoverCrop_plt.xml</v>
      </c>
      <c r="AI387" s="20" t="str">
        <f>CONCATENATE(J387,"-",L387,"-",VLOOKUP(Q387,Liste_plantes!$A$2:$B$7,2,FALSE),"_tec.xml")</f>
        <v>1-2-rgi_tec.xml</v>
      </c>
      <c r="AJ387" s="3" t="s">
        <v>16</v>
      </c>
      <c r="AK387" s="15" t="s">
        <v>16</v>
      </c>
      <c r="AL387" s="15" t="s">
        <v>16</v>
      </c>
      <c r="AM387" s="15" t="s">
        <v>16</v>
      </c>
    </row>
    <row r="388" spans="1:39" x14ac:dyDescent="0.3">
      <c r="A388" s="55" t="str">
        <f t="shared" ref="A388:N388" si="622">A387</f>
        <v>cnrm-cm5-aladin63</v>
      </c>
      <c r="B388" s="55" t="str">
        <f t="shared" si="622"/>
        <v>cca</v>
      </c>
      <c r="C388" s="55" t="str">
        <f t="shared" si="622"/>
        <v>8.5</v>
      </c>
      <c r="D388" s="55">
        <f t="shared" si="622"/>
        <v>1895</v>
      </c>
      <c r="E388" s="55">
        <f t="shared" si="622"/>
        <v>14050</v>
      </c>
      <c r="F388" s="55" t="str">
        <f t="shared" si="622"/>
        <v>781_1895</v>
      </c>
      <c r="G388" s="55">
        <f t="shared" si="622"/>
        <v>330562</v>
      </c>
      <c r="H388" s="55" t="str">
        <f t="shared" si="622"/>
        <v>0.1574</v>
      </c>
      <c r="I388" s="55" t="str">
        <f t="shared" si="622"/>
        <v>562_NGC25</v>
      </c>
      <c r="J388" s="55">
        <f t="shared" si="622"/>
        <v>1</v>
      </c>
      <c r="K388" s="55" t="str">
        <f t="shared" si="622"/>
        <v>BT_ci_MF</v>
      </c>
      <c r="L388" s="55">
        <f t="shared" si="622"/>
        <v>2</v>
      </c>
      <c r="M388" s="55" t="str">
        <f t="shared" si="622"/>
        <v>rgi</v>
      </c>
      <c r="N388" s="55" t="str">
        <f t="shared" si="622"/>
        <v>h3</v>
      </c>
      <c r="O388" s="55">
        <f t="shared" si="561"/>
        <v>2096</v>
      </c>
      <c r="P388" s="55">
        <f t="shared" si="527"/>
        <v>2096</v>
      </c>
      <c r="Q388" s="55" t="str">
        <f t="shared" si="578"/>
        <v>maïs fourrage</v>
      </c>
      <c r="R388" s="55" t="str">
        <f t="shared" si="568"/>
        <v>ok</v>
      </c>
      <c r="S388" s="50" t="str">
        <f t="shared" si="621"/>
        <v>781_1895-562_NGC25-1-2-rgi-h3</v>
      </c>
      <c r="T388" s="50" t="str">
        <f>CONCATENATE(F388,"-",I388,"-",J388,"-",L388,"-",M388,"-",N388,"-",P388,"-",VLOOKUP(Q388,Liste_plantes!$A$2:$B$7,2,FALSE))</f>
        <v>781_1895-562_NGC25-1-2-rgi-h3-2096-MF</v>
      </c>
      <c r="U388" s="86">
        <f t="shared" si="611"/>
        <v>71658</v>
      </c>
      <c r="V388" s="86" t="str">
        <f t="shared" si="528"/>
        <v>01/10/2096</v>
      </c>
      <c r="W388" s="53" t="str">
        <f t="shared" si="570"/>
        <v>OK</v>
      </c>
      <c r="X388" s="28">
        <f t="shared" si="615"/>
        <v>69</v>
      </c>
      <c r="Y388" s="28">
        <f t="shared" si="576"/>
        <v>275</v>
      </c>
      <c r="Z388" s="20" t="str">
        <f t="shared" si="571"/>
        <v>snu_ini.xml</v>
      </c>
      <c r="AA388" s="50" t="str">
        <f t="shared" si="563"/>
        <v>330562_0.1574</v>
      </c>
      <c r="AB388" s="18" t="str">
        <f t="shared" si="591"/>
        <v>14050_h3_sta.xml</v>
      </c>
      <c r="AC388" s="18" t="str">
        <f t="shared" si="572"/>
        <v>14050.2096</v>
      </c>
      <c r="AD388" s="18" t="str">
        <f t="shared" si="565"/>
        <v>14050.2096</v>
      </c>
      <c r="AE388" s="20">
        <f t="shared" si="566"/>
        <v>1</v>
      </c>
      <c r="AF388" s="15">
        <v>1</v>
      </c>
      <c r="AG388" s="3">
        <v>0</v>
      </c>
      <c r="AH388" s="20" t="str">
        <f>VLOOKUP(Q388,Liste_plantes!$A$2:$C$7,3,FALSE)</f>
        <v>corn_plt.xml</v>
      </c>
      <c r="AI388" s="20" t="str">
        <f>CONCATENATE(J388,"-",L388,"-",VLOOKUP(Q388,Liste_plantes!$A$2:$B$7,2,FALSE),"_tec.xml")</f>
        <v>1-2-MF_tec.xml</v>
      </c>
      <c r="AJ388" s="3" t="s">
        <v>16</v>
      </c>
      <c r="AK388" s="15" t="s">
        <v>16</v>
      </c>
      <c r="AL388" s="15" t="s">
        <v>16</v>
      </c>
      <c r="AM388" s="15" t="s">
        <v>16</v>
      </c>
    </row>
    <row r="389" spans="1:39" x14ac:dyDescent="0.3">
      <c r="A389" s="55" t="str">
        <f t="shared" ref="A389:N389" si="623">A388</f>
        <v>cnrm-cm5-aladin63</v>
      </c>
      <c r="B389" s="55" t="str">
        <f t="shared" si="623"/>
        <v>cca</v>
      </c>
      <c r="C389" s="55" t="str">
        <f t="shared" si="623"/>
        <v>8.5</v>
      </c>
      <c r="D389" s="55">
        <f t="shared" si="623"/>
        <v>1895</v>
      </c>
      <c r="E389" s="55">
        <f t="shared" si="623"/>
        <v>14050</v>
      </c>
      <c r="F389" s="55" t="str">
        <f t="shared" si="623"/>
        <v>781_1895</v>
      </c>
      <c r="G389" s="55">
        <f t="shared" si="623"/>
        <v>330562</v>
      </c>
      <c r="H389" s="55" t="str">
        <f t="shared" si="623"/>
        <v>0.1574</v>
      </c>
      <c r="I389" s="55" t="str">
        <f t="shared" si="623"/>
        <v>562_NGC25</v>
      </c>
      <c r="J389" s="55">
        <f t="shared" si="623"/>
        <v>1</v>
      </c>
      <c r="K389" s="55" t="str">
        <f t="shared" si="623"/>
        <v>BT_ci_MF</v>
      </c>
      <c r="L389" s="55">
        <f t="shared" si="623"/>
        <v>2</v>
      </c>
      <c r="M389" s="55" t="str">
        <f t="shared" si="623"/>
        <v>rgi</v>
      </c>
      <c r="N389" s="55" t="str">
        <f t="shared" si="623"/>
        <v>h3</v>
      </c>
      <c r="O389" s="55">
        <f t="shared" si="561"/>
        <v>2096</v>
      </c>
      <c r="P389" s="55">
        <f t="shared" si="527"/>
        <v>2097</v>
      </c>
      <c r="Q389" s="55" t="str">
        <f t="shared" si="578"/>
        <v>blé tendre</v>
      </c>
      <c r="R389" s="55" t="str">
        <f t="shared" si="568"/>
        <v>ok</v>
      </c>
      <c r="S389" s="50" t="str">
        <f t="shared" si="621"/>
        <v>781_1895-562_NGC25-1-2-rgi-h3</v>
      </c>
      <c r="T389" s="50" t="str">
        <f>CONCATENATE(F389,"-",I389,"-",J389,"-",L389,"-",M389,"-",N389,"-",P389,"-",VLOOKUP(Q389,Liste_plantes!$A$2:$B$7,2,FALSE))</f>
        <v>781_1895-562_NGC25-1-2-rgi-h3-2097-BT</v>
      </c>
      <c r="U389" s="86">
        <f t="shared" si="611"/>
        <v>71865</v>
      </c>
      <c r="V389" s="86" t="str">
        <f t="shared" si="528"/>
        <v>15/08/2097</v>
      </c>
      <c r="W389" s="53" t="str">
        <f t="shared" si="570"/>
        <v>OK</v>
      </c>
      <c r="X389" s="28">
        <f t="shared" si="615"/>
        <v>276</v>
      </c>
      <c r="Y389" s="28">
        <f t="shared" si="576"/>
        <v>593</v>
      </c>
      <c r="Z389" s="20" t="str">
        <f t="shared" si="571"/>
        <v>snu_ini.xml</v>
      </c>
      <c r="AA389" s="50" t="str">
        <f t="shared" si="563"/>
        <v>330562_0.1574</v>
      </c>
      <c r="AB389" s="18" t="str">
        <f t="shared" si="591"/>
        <v>14050_h3_sta.xml</v>
      </c>
      <c r="AC389" s="18" t="str">
        <f t="shared" si="572"/>
        <v>14050.2096</v>
      </c>
      <c r="AD389" s="18" t="str">
        <f t="shared" si="565"/>
        <v>14050.2097</v>
      </c>
      <c r="AE389" s="20">
        <f t="shared" si="566"/>
        <v>2</v>
      </c>
      <c r="AF389" s="15">
        <v>1</v>
      </c>
      <c r="AG389" s="3">
        <v>0</v>
      </c>
      <c r="AH389" s="20" t="str">
        <f>VLOOKUP(Q389,Liste_plantes!$A$2:$C$7,3,FALSE)</f>
        <v>wheat_plt.xml</v>
      </c>
      <c r="AI389" s="20" t="str">
        <f>CONCATENATE(J389,"-",L389,"-",VLOOKUP(Q389,Liste_plantes!$A$2:$B$7,2,FALSE),"_tec.xml")</f>
        <v>1-2-BT_tec.xml</v>
      </c>
      <c r="AJ389" s="3" t="s">
        <v>16</v>
      </c>
      <c r="AK389" s="15" t="s">
        <v>16</v>
      </c>
      <c r="AL389" s="15" t="s">
        <v>16</v>
      </c>
      <c r="AM389" s="15" t="s">
        <v>16</v>
      </c>
    </row>
    <row r="390" spans="1:39" x14ac:dyDescent="0.3">
      <c r="A390" s="55" t="str">
        <f t="shared" ref="A390:N390" si="624">A389</f>
        <v>cnrm-cm5-aladin63</v>
      </c>
      <c r="B390" s="55" t="str">
        <f t="shared" si="624"/>
        <v>cca</v>
      </c>
      <c r="C390" s="55" t="str">
        <f t="shared" si="624"/>
        <v>8.5</v>
      </c>
      <c r="D390" s="55">
        <f t="shared" si="624"/>
        <v>1895</v>
      </c>
      <c r="E390" s="55">
        <f t="shared" si="624"/>
        <v>14050</v>
      </c>
      <c r="F390" s="55" t="str">
        <f t="shared" si="624"/>
        <v>781_1895</v>
      </c>
      <c r="G390" s="55">
        <f t="shared" si="624"/>
        <v>330562</v>
      </c>
      <c r="H390" s="55" t="str">
        <f t="shared" si="624"/>
        <v>0.1574</v>
      </c>
      <c r="I390" s="55" t="str">
        <f t="shared" si="624"/>
        <v>562_NGC25</v>
      </c>
      <c r="J390" s="55">
        <f t="shared" si="624"/>
        <v>1</v>
      </c>
      <c r="K390" s="55" t="str">
        <f t="shared" si="624"/>
        <v>BT_ci_MF</v>
      </c>
      <c r="L390" s="55">
        <f t="shared" si="624"/>
        <v>2</v>
      </c>
      <c r="M390" s="55" t="str">
        <f t="shared" si="624"/>
        <v>rgi</v>
      </c>
      <c r="N390" s="55" t="str">
        <f t="shared" si="624"/>
        <v>h3</v>
      </c>
      <c r="O390" s="55">
        <f t="shared" si="561"/>
        <v>2097</v>
      </c>
      <c r="P390" s="55">
        <f t="shared" si="527"/>
        <v>2098</v>
      </c>
      <c r="Q390" s="55" t="str">
        <f t="shared" si="578"/>
        <v>ray grass d'Italie</v>
      </c>
      <c r="R390" s="55" t="str">
        <f t="shared" si="568"/>
        <v>ok</v>
      </c>
      <c r="S390" s="50" t="str">
        <f t="shared" si="621"/>
        <v>781_1895-562_NGC25-1-2-rgi-h3</v>
      </c>
      <c r="T390" s="50" t="str">
        <f>CONCATENATE(F390,"-",I390,"-",J390,"-",L390,"-",M390,"-",N390,"-",P390,"-",VLOOKUP(Q390,Liste_plantes!$A$2:$B$7,2,FALSE))</f>
        <v>781_1895-562_NGC25-1-2-rgi-h3-2098-rgi</v>
      </c>
      <c r="U390" s="86">
        <f t="shared" si="611"/>
        <v>72183</v>
      </c>
      <c r="V390" s="86" t="str">
        <f t="shared" si="528"/>
        <v>08/03/2098</v>
      </c>
      <c r="W390" s="53" t="str">
        <f t="shared" si="570"/>
        <v>OK</v>
      </c>
      <c r="X390" s="28">
        <f t="shared" si="615"/>
        <v>228</v>
      </c>
      <c r="Y390" s="28">
        <f t="shared" si="576"/>
        <v>432</v>
      </c>
      <c r="Z390" s="20" t="str">
        <f t="shared" si="571"/>
        <v>snu_ini.xml</v>
      </c>
      <c r="AA390" s="50" t="str">
        <f t="shared" si="563"/>
        <v>330562_0.1574</v>
      </c>
      <c r="AB390" s="18" t="str">
        <f t="shared" si="591"/>
        <v>14050_h3_sta.xml</v>
      </c>
      <c r="AC390" s="18" t="str">
        <f t="shared" si="572"/>
        <v>14050.2097</v>
      </c>
      <c r="AD390" s="18" t="str">
        <f t="shared" si="565"/>
        <v>14050.2098</v>
      </c>
      <c r="AE390" s="20">
        <f t="shared" si="566"/>
        <v>2</v>
      </c>
      <c r="AF390" s="15">
        <v>1</v>
      </c>
      <c r="AG390" s="3">
        <v>0</v>
      </c>
      <c r="AH390" s="20" t="str">
        <f>VLOOKUP(Q390,Liste_plantes!$A$2:$C$7,3,FALSE)</f>
        <v>ItalianRyegrass_CoverCrop_plt.xml</v>
      </c>
      <c r="AI390" s="20" t="str">
        <f>CONCATENATE(J390,"-",L390,"-",VLOOKUP(Q390,Liste_plantes!$A$2:$B$7,2,FALSE),"_tec.xml")</f>
        <v>1-2-rgi_tec.xml</v>
      </c>
      <c r="AJ390" s="3" t="s">
        <v>16</v>
      </c>
      <c r="AK390" s="15" t="s">
        <v>16</v>
      </c>
      <c r="AL390" s="15" t="s">
        <v>16</v>
      </c>
      <c r="AM390" s="15" t="s">
        <v>16</v>
      </c>
    </row>
    <row r="391" spans="1:39" x14ac:dyDescent="0.3">
      <c r="A391" s="55" t="str">
        <f t="shared" ref="A391:N391" si="625">A390</f>
        <v>cnrm-cm5-aladin63</v>
      </c>
      <c r="B391" s="55" t="str">
        <f t="shared" si="625"/>
        <v>cca</v>
      </c>
      <c r="C391" s="55" t="str">
        <f t="shared" si="625"/>
        <v>8.5</v>
      </c>
      <c r="D391" s="55">
        <f t="shared" si="625"/>
        <v>1895</v>
      </c>
      <c r="E391" s="55">
        <f t="shared" si="625"/>
        <v>14050</v>
      </c>
      <c r="F391" s="55" t="str">
        <f t="shared" si="625"/>
        <v>781_1895</v>
      </c>
      <c r="G391" s="55">
        <f t="shared" si="625"/>
        <v>330562</v>
      </c>
      <c r="H391" s="55" t="str">
        <f t="shared" si="625"/>
        <v>0.1574</v>
      </c>
      <c r="I391" s="55" t="str">
        <f t="shared" si="625"/>
        <v>562_NGC25</v>
      </c>
      <c r="J391" s="55">
        <f t="shared" si="625"/>
        <v>1</v>
      </c>
      <c r="K391" s="55" t="str">
        <f t="shared" si="625"/>
        <v>BT_ci_MF</v>
      </c>
      <c r="L391" s="55">
        <f t="shared" si="625"/>
        <v>2</v>
      </c>
      <c r="M391" s="55" t="str">
        <f t="shared" si="625"/>
        <v>rgi</v>
      </c>
      <c r="N391" s="55" t="str">
        <f t="shared" si="625"/>
        <v>h3</v>
      </c>
      <c r="O391" s="55">
        <f t="shared" si="561"/>
        <v>2098</v>
      </c>
      <c r="P391" s="55">
        <f t="shared" si="527"/>
        <v>2098</v>
      </c>
      <c r="Q391" s="55" t="str">
        <f t="shared" si="578"/>
        <v>maïs fourrage</v>
      </c>
      <c r="R391" s="55" t="str">
        <f t="shared" si="568"/>
        <v>ok</v>
      </c>
      <c r="S391" s="50" t="str">
        <f t="shared" si="621"/>
        <v>781_1895-562_NGC25-1-2-rgi-h3</v>
      </c>
      <c r="T391" s="50" t="str">
        <f>CONCATENATE(F391,"-",I391,"-",J391,"-",L391,"-",M391,"-",N391,"-",P391,"-",VLOOKUP(Q391,Liste_plantes!$A$2:$B$7,2,FALSE))</f>
        <v>781_1895-562_NGC25-1-2-rgi-h3-2098-MF</v>
      </c>
      <c r="U391" s="86">
        <f t="shared" si="611"/>
        <v>72388</v>
      </c>
      <c r="V391" s="86" t="str">
        <f t="shared" si="528"/>
        <v>01/10/2098</v>
      </c>
      <c r="W391" s="53" t="str">
        <f t="shared" si="570"/>
        <v>OK</v>
      </c>
      <c r="X391" s="28">
        <f t="shared" si="615"/>
        <v>68</v>
      </c>
      <c r="Y391" s="28">
        <f t="shared" si="576"/>
        <v>274</v>
      </c>
      <c r="Z391" s="20" t="str">
        <f t="shared" si="571"/>
        <v>snu_ini.xml</v>
      </c>
      <c r="AA391" s="50" t="str">
        <f t="shared" si="563"/>
        <v>330562_0.1574</v>
      </c>
      <c r="AB391" s="18" t="str">
        <f t="shared" si="591"/>
        <v>14050_h3_sta.xml</v>
      </c>
      <c r="AC391" s="18" t="str">
        <f t="shared" si="572"/>
        <v>14050.2098</v>
      </c>
      <c r="AD391" s="18" t="str">
        <f t="shared" si="565"/>
        <v>14050.2098</v>
      </c>
      <c r="AE391" s="20">
        <f t="shared" si="566"/>
        <v>1</v>
      </c>
      <c r="AF391" s="15">
        <v>1</v>
      </c>
      <c r="AG391" s="3">
        <v>0</v>
      </c>
      <c r="AH391" s="20" t="str">
        <f>VLOOKUP(Q391,Liste_plantes!$A$2:$C$7,3,FALSE)</f>
        <v>corn_plt.xml</v>
      </c>
      <c r="AI391" s="20" t="str">
        <f>CONCATENATE(J391,"-",L391,"-",VLOOKUP(Q391,Liste_plantes!$A$2:$B$7,2,FALSE),"_tec.xml")</f>
        <v>1-2-MF_tec.xml</v>
      </c>
      <c r="AJ391" s="3" t="s">
        <v>16</v>
      </c>
      <c r="AK391" s="15" t="s">
        <v>16</v>
      </c>
      <c r="AL391" s="15" t="s">
        <v>16</v>
      </c>
      <c r="AM391" s="15" t="s">
        <v>16</v>
      </c>
    </row>
    <row r="392" spans="1:39" s="3" customFormat="1" x14ac:dyDescent="0.3">
      <c r="A392" s="55" t="str">
        <f t="shared" ref="A392:N393" si="626">A391</f>
        <v>cnrm-cm5-aladin63</v>
      </c>
      <c r="B392" s="55" t="str">
        <f t="shared" si="626"/>
        <v>cca</v>
      </c>
      <c r="C392" s="55" t="str">
        <f t="shared" si="626"/>
        <v>8.5</v>
      </c>
      <c r="D392" s="55">
        <f t="shared" si="626"/>
        <v>1895</v>
      </c>
      <c r="E392" s="55">
        <f t="shared" si="626"/>
        <v>14050</v>
      </c>
      <c r="F392" s="55" t="str">
        <f t="shared" si="626"/>
        <v>781_1895</v>
      </c>
      <c r="G392" s="55">
        <f t="shared" si="626"/>
        <v>330562</v>
      </c>
      <c r="H392" s="55" t="str">
        <f t="shared" si="626"/>
        <v>0.1574</v>
      </c>
      <c r="I392" s="55" t="str">
        <f t="shared" si="626"/>
        <v>562_NGC25</v>
      </c>
      <c r="J392" s="55">
        <f t="shared" si="626"/>
        <v>1</v>
      </c>
      <c r="K392" s="55" t="str">
        <f t="shared" si="626"/>
        <v>BT_ci_MF</v>
      </c>
      <c r="L392" s="55">
        <f t="shared" si="626"/>
        <v>2</v>
      </c>
      <c r="M392" s="55" t="str">
        <f t="shared" si="626"/>
        <v>rgi</v>
      </c>
      <c r="N392" s="55" t="str">
        <f t="shared" si="626"/>
        <v>h3</v>
      </c>
      <c r="O392" s="55">
        <f t="shared" si="561"/>
        <v>2098</v>
      </c>
      <c r="P392" s="55">
        <f t="shared" si="527"/>
        <v>2099</v>
      </c>
      <c r="Q392" s="55" t="str">
        <f t="shared" si="578"/>
        <v>blé tendre</v>
      </c>
      <c r="R392" s="55" t="str">
        <f t="shared" si="568"/>
        <v>ok</v>
      </c>
      <c r="S392" s="50" t="str">
        <f t="shared" si="621"/>
        <v>781_1895-562_NGC25-1-2-rgi-h3</v>
      </c>
      <c r="T392" s="50" t="str">
        <f>CONCATENATE(F392,"-",I392,"-",J392,"-",L392,"-",M392,"-",N392,"-",P392,"-",VLOOKUP(Q392,Liste_plantes!$A$2:$B$7,2,FALSE))</f>
        <v>781_1895-562_NGC25-1-2-rgi-h3-2099-BT</v>
      </c>
      <c r="U392" s="86">
        <f t="shared" si="611"/>
        <v>72595</v>
      </c>
      <c r="V392" s="86" t="str">
        <f t="shared" si="528"/>
        <v>15/08/2099</v>
      </c>
      <c r="W392" s="53" t="str">
        <f t="shared" si="570"/>
        <v>OK</v>
      </c>
      <c r="X392" s="71">
        <f t="shared" si="615"/>
        <v>275</v>
      </c>
      <c r="Y392" s="71">
        <f t="shared" si="576"/>
        <v>592</v>
      </c>
      <c r="Z392" s="18" t="str">
        <f t="shared" si="571"/>
        <v>snu_ini.xml</v>
      </c>
      <c r="AA392" s="50" t="str">
        <f t="shared" si="563"/>
        <v>330562_0.1574</v>
      </c>
      <c r="AB392" s="18" t="str">
        <f t="shared" si="591"/>
        <v>14050_h3_sta.xml</v>
      </c>
      <c r="AC392" s="18" t="str">
        <f t="shared" si="572"/>
        <v>14050.2098</v>
      </c>
      <c r="AD392" s="18" t="str">
        <f t="shared" si="565"/>
        <v>14050.2099</v>
      </c>
      <c r="AE392" s="18">
        <f t="shared" si="566"/>
        <v>2</v>
      </c>
      <c r="AF392" s="3">
        <v>1</v>
      </c>
      <c r="AG392" s="3">
        <v>0</v>
      </c>
      <c r="AH392" s="18" t="str">
        <f>VLOOKUP(Q392,Liste_plantes!$A$2:$C$7,3,FALSE)</f>
        <v>wheat_plt.xml</v>
      </c>
      <c r="AI392" s="18" t="str">
        <f>CONCATENATE(J392,"-",L392,"-",VLOOKUP(Q392,Liste_plantes!$A$2:$B$7,2,FALSE),"_tec.xml")</f>
        <v>1-2-BT_tec.xml</v>
      </c>
      <c r="AJ392" s="3" t="s">
        <v>16</v>
      </c>
      <c r="AK392" s="3" t="s">
        <v>16</v>
      </c>
      <c r="AL392" s="3" t="s">
        <v>16</v>
      </c>
      <c r="AM392" s="3" t="s">
        <v>16</v>
      </c>
    </row>
    <row r="393" spans="1:39" s="83" customFormat="1" x14ac:dyDescent="0.3">
      <c r="A393" s="77" t="str">
        <f t="shared" si="626"/>
        <v>cnrm-cm5-aladin63</v>
      </c>
      <c r="B393" s="77" t="str">
        <f t="shared" si="626"/>
        <v>cca</v>
      </c>
      <c r="C393" s="77" t="str">
        <f t="shared" si="626"/>
        <v>8.5</v>
      </c>
      <c r="D393" s="77">
        <f t="shared" si="626"/>
        <v>1895</v>
      </c>
      <c r="E393" s="77">
        <f t="shared" si="626"/>
        <v>14050</v>
      </c>
      <c r="F393" s="77" t="str">
        <f t="shared" si="626"/>
        <v>781_1895</v>
      </c>
      <c r="G393" s="77">
        <f t="shared" si="626"/>
        <v>330562</v>
      </c>
      <c r="H393" s="77" t="str">
        <f t="shared" si="626"/>
        <v>0.1574</v>
      </c>
      <c r="I393" s="111" t="str">
        <f t="shared" si="626"/>
        <v>562_NGC25</v>
      </c>
      <c r="J393" s="77">
        <f t="shared" si="626"/>
        <v>1</v>
      </c>
      <c r="K393" s="77" t="str">
        <f t="shared" si="626"/>
        <v>BT_ci_MF</v>
      </c>
      <c r="L393" s="77">
        <f t="shared" si="626"/>
        <v>2</v>
      </c>
      <c r="M393" s="77" t="str">
        <f t="shared" si="626"/>
        <v>rgi</v>
      </c>
      <c r="N393" s="77" t="str">
        <f t="shared" si="626"/>
        <v>h3</v>
      </c>
      <c r="O393" s="77">
        <f t="shared" ref="O393" si="627">IF(Q392="maïs fourrage",O392,O392+1)</f>
        <v>2099</v>
      </c>
      <c r="P393" s="85">
        <f t="shared" ref="P393" si="628">IF(Q393="maïs fourrage",O393,O393+1)</f>
        <v>2100</v>
      </c>
      <c r="Q393" s="77" t="str">
        <f t="shared" si="578"/>
        <v>ray grass d'Italie</v>
      </c>
      <c r="R393" s="77" t="str">
        <f t="shared" ref="R393" si="629">IF(OR(AND(Q393="ray grass d'Italie",Q392="blé tendre"),AND(Q393="maïs fourrage",Q392="ray grass d'Italie"),AND(Q393="blé tendre",Q392="maïs fourrage")),"ok","pb")</f>
        <v>ok</v>
      </c>
      <c r="S393" s="113" t="str">
        <f t="shared" si="621"/>
        <v>781_1895-562_NGC25-1-2-rgi-h3</v>
      </c>
      <c r="T393" s="113" t="str">
        <f>CONCATENATE(F393,"-",I393,"-",J393,"-",L393,"-",M393,"-",N393,"-",P393,"-",VLOOKUP(Q393,Liste_plantes!$A$2:$B$7,2,FALSE))</f>
        <v>781_1895-562_NGC25-1-2-rgi-h3-2100-rgi</v>
      </c>
      <c r="U393" s="87">
        <f t="shared" ref="U393" si="630">V392+1</f>
        <v>72913</v>
      </c>
      <c r="V393" s="86" t="str">
        <f t="shared" ref="V393" si="631">IF(Q393="blé tendre",CONCATENATE("15/08/",P393),IF(Q393="ray grass d'Italie",CONCATENATE("08/03/",P393),IF(Q393="maïs fourrage",CONCATENATE("01/10/",P393),"pb")))</f>
        <v>08/03/2100</v>
      </c>
      <c r="W393" s="79" t="str">
        <f t="shared" ref="W393" si="632">IF(OR(YEAR(U393)=1978,(U393-V392)=1),"OK","!!!")</f>
        <v>OK</v>
      </c>
      <c r="X393" s="80">
        <f t="shared" ref="X393" si="633">U393-DATE($O393,1,1)+1</f>
        <v>228</v>
      </c>
      <c r="Y393" s="80">
        <f t="shared" ref="Y393" si="634">V393-DATE($O393,1,1)+1</f>
        <v>432</v>
      </c>
      <c r="Z393" s="81" t="str">
        <f t="shared" ref="Z393" si="635">IF(AND(Q392="prairie",Q393="prairie"),"prairie_ini.xml","snu_ini.xml")</f>
        <v>snu_ini.xml</v>
      </c>
      <c r="AA393" s="78" t="str">
        <f t="shared" ref="AA393" si="636">CONCATENATE(G393,"_",H393)</f>
        <v>330562_0.1574</v>
      </c>
      <c r="AB393" s="82" t="str">
        <f t="shared" ref="AB393" si="637">CONCATENATE($E393,"_",N393,"_sta.xml")</f>
        <v>14050_h3_sta.xml</v>
      </c>
      <c r="AC393" s="82" t="str">
        <f t="shared" ref="AC393" si="638">CONCATENATE($E393,".",YEAR(U393))</f>
        <v>14050.2099</v>
      </c>
      <c r="AD393" s="82" t="str">
        <f t="shared" ref="AD393" si="639">CONCATENATE($E393,".",YEAR(V393))</f>
        <v>14050.2100</v>
      </c>
      <c r="AE393" s="81">
        <f t="shared" ref="AE393" si="640">IF(YEAR(V393)=YEAR(U393),1,2)</f>
        <v>2</v>
      </c>
      <c r="AF393" s="83">
        <v>1</v>
      </c>
      <c r="AG393" s="84">
        <v>0</v>
      </c>
      <c r="AH393" s="81" t="str">
        <f>VLOOKUP(Q393,Liste_plantes!$A$2:$C$7,3,FALSE)</f>
        <v>ItalianRyegrass_CoverCrop_plt.xml</v>
      </c>
      <c r="AI393" s="81" t="str">
        <f>CONCATENATE(J393,"-",L393,"-",VLOOKUP(Q393,Liste_plantes!$A$2:$B$7,2,FALSE),"_tec.xml")</f>
        <v>1-2-rgi_tec.xml</v>
      </c>
      <c r="AJ393" s="84" t="s">
        <v>16</v>
      </c>
      <c r="AK393" s="83" t="s">
        <v>16</v>
      </c>
      <c r="AL393" s="83" t="s">
        <v>16</v>
      </c>
      <c r="AM393" s="83" t="s">
        <v>16</v>
      </c>
    </row>
  </sheetData>
  <pageMargins left="0.7" right="0.7" top="0.75" bottom="0.75" header="0.3" footer="0.3"/>
  <pageSetup paperSize="9" orientation="portrait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N4"/>
  <sheetViews>
    <sheetView tabSelected="1" zoomScale="85" zoomScaleNormal="85" workbookViewId="0">
      <pane xSplit="2" ySplit="1" topLeftCell="AS2" activePane="bottomRight" state="frozen"/>
      <selection pane="topRight" activeCell="B1" sqref="B1"/>
      <selection pane="bottomLeft" activeCell="A2" sqref="A2"/>
      <selection pane="bottomRight" activeCell="BG7" sqref="BG7"/>
    </sheetView>
  </sheetViews>
  <sheetFormatPr baseColWidth="10" defaultColWidth="11.44140625" defaultRowHeight="14.4" x14ac:dyDescent="0.3"/>
  <cols>
    <col min="1" max="1" width="7" style="3" bestFit="1" customWidth="1"/>
    <col min="2" max="2" width="16.44140625" style="15" bestFit="1" customWidth="1"/>
    <col min="3" max="4" width="10.88671875" style="18" bestFit="1" customWidth="1"/>
    <col min="5" max="5" width="11.44140625" style="18" bestFit="1" customWidth="1"/>
    <col min="6" max="6" width="16.44140625" style="18" bestFit="1" customWidth="1"/>
    <col min="7" max="7" width="8.44140625" style="18" bestFit="1" customWidth="1"/>
    <col min="8" max="8" width="10.44140625" style="18" bestFit="1" customWidth="1"/>
    <col min="9" max="9" width="7.109375" style="18" bestFit="1" customWidth="1"/>
    <col min="10" max="10" width="9" style="18" bestFit="1" customWidth="1"/>
    <col min="11" max="11" width="11.33203125" style="18" bestFit="1" customWidth="1"/>
    <col min="12" max="12" width="10.88671875" style="18" bestFit="1" customWidth="1"/>
    <col min="13" max="13" width="9.5546875" style="18" bestFit="1" customWidth="1"/>
    <col min="14" max="14" width="11.44140625" style="18" bestFit="1" customWidth="1"/>
    <col min="15" max="15" width="17.109375" style="18" bestFit="1" customWidth="1"/>
    <col min="16" max="16" width="8.44140625" style="18" bestFit="1" customWidth="1"/>
    <col min="17" max="17" width="10.44140625" style="18" bestFit="1" customWidth="1"/>
    <col min="18" max="18" width="7.109375" style="18" bestFit="1" customWidth="1"/>
    <col min="19" max="19" width="9" style="18" bestFit="1" customWidth="1"/>
    <col min="20" max="20" width="11.33203125" style="18" bestFit="1" customWidth="1"/>
    <col min="21" max="21" width="10.88671875" style="18" bestFit="1" customWidth="1"/>
    <col min="22" max="22" width="9.5546875" style="18" bestFit="1" customWidth="1"/>
    <col min="23" max="23" width="18.44140625" style="40" bestFit="1" customWidth="1"/>
    <col min="24" max="24" width="5" style="40" bestFit="1" customWidth="1"/>
    <col min="25" max="25" width="4.88671875" style="40" bestFit="1" customWidth="1"/>
    <col min="26" max="26" width="11.88671875" style="3" bestFit="1" customWidth="1"/>
    <col min="27" max="27" width="15" style="3" bestFit="1" customWidth="1"/>
    <col min="28" max="28" width="8.88671875" style="3" bestFit="1" customWidth="1"/>
    <col min="29" max="29" width="9.6640625" style="3" bestFit="1" customWidth="1"/>
    <col min="30" max="30" width="10.33203125" style="3" bestFit="1" customWidth="1"/>
    <col min="31" max="31" width="11.88671875" style="3" bestFit="1" customWidth="1"/>
    <col min="32" max="32" width="29.44140625" style="3" bestFit="1" customWidth="1"/>
    <col min="33" max="33" width="8.88671875" style="15" bestFit="1" customWidth="1"/>
    <col min="34" max="34" width="9.6640625" style="15" bestFit="1" customWidth="1"/>
    <col min="35" max="35" width="10.33203125" style="15" bestFit="1" customWidth="1"/>
    <col min="36" max="36" width="11.88671875" style="3" bestFit="1" customWidth="1"/>
    <col min="37" max="37" width="11.6640625" style="15" bestFit="1" customWidth="1"/>
    <col min="38" max="38" width="8.88671875" style="15" bestFit="1" customWidth="1"/>
    <col min="39" max="39" width="9.6640625" style="15" bestFit="1" customWidth="1"/>
    <col min="40" max="40" width="10.33203125" style="15" bestFit="1" customWidth="1"/>
    <col min="41" max="41" width="16.5546875" style="29" bestFit="1" customWidth="1"/>
    <col min="42" max="42" width="10.88671875" style="29" bestFit="1" customWidth="1"/>
    <col min="43" max="43" width="5.33203125" style="15" bestFit="1" customWidth="1"/>
    <col min="44" max="44" width="8.6640625" style="3" bestFit="1" customWidth="1"/>
    <col min="45" max="45" width="12.109375" style="3" bestFit="1" customWidth="1"/>
    <col min="46" max="46" width="12.5546875" style="3" bestFit="1" customWidth="1"/>
    <col min="47" max="47" width="7.5546875" style="15" bestFit="1" customWidth="1"/>
    <col min="48" max="48" width="11.88671875" style="15" bestFit="1" customWidth="1"/>
    <col min="49" max="49" width="9.5546875" style="15" bestFit="1" customWidth="1"/>
    <col min="50" max="50" width="10.6640625" style="15" bestFit="1" customWidth="1"/>
    <col min="51" max="51" width="15" style="15" bestFit="1" customWidth="1"/>
    <col min="52" max="52" width="18.5546875" style="15" bestFit="1" customWidth="1"/>
    <col min="53" max="53" width="16" style="15" bestFit="1" customWidth="1"/>
    <col min="54" max="54" width="19.88671875" style="15" bestFit="1" customWidth="1"/>
    <col min="55" max="55" width="20.44140625" style="15" bestFit="1" customWidth="1"/>
    <col min="56" max="56" width="19.109375" style="15" bestFit="1" customWidth="1"/>
    <col min="57" max="57" width="10.6640625" style="15" bestFit="1" customWidth="1"/>
    <col min="58" max="58" width="4.5546875" style="15" bestFit="1" customWidth="1"/>
    <col min="59" max="59" width="5.33203125" style="15" bestFit="1" customWidth="1"/>
    <col min="60" max="60" width="4.5546875" style="15" bestFit="1" customWidth="1"/>
    <col min="61" max="61" width="5.109375" style="15" bestFit="1" customWidth="1"/>
    <col min="62" max="62" width="4.88671875" style="15" bestFit="1" customWidth="1"/>
    <col min="63" max="63" width="4.33203125" style="15" bestFit="1" customWidth="1"/>
    <col min="64" max="64" width="4.88671875" style="15" bestFit="1" customWidth="1"/>
    <col min="65" max="65" width="5.33203125" style="15" bestFit="1" customWidth="1"/>
    <col min="66" max="66" width="4.5546875" style="15" bestFit="1" customWidth="1"/>
    <col min="67" max="67" width="5.6640625" style="15" bestFit="1" customWidth="1"/>
    <col min="68" max="68" width="11.88671875" style="15" bestFit="1" customWidth="1"/>
    <col min="69" max="69" width="6.109375" style="15" bestFit="1" customWidth="1"/>
    <col min="70" max="70" width="7.6640625" style="15" bestFit="1" customWidth="1"/>
    <col min="71" max="71" width="12.88671875" style="15" bestFit="1" customWidth="1"/>
    <col min="72" max="72" width="18.88671875" style="40" bestFit="1" customWidth="1"/>
    <col min="73" max="73" width="18" style="40" bestFit="1" customWidth="1"/>
    <col min="74" max="74" width="17" style="40" bestFit="1" customWidth="1"/>
    <col min="75" max="75" width="20.44140625" style="40" bestFit="1" customWidth="1"/>
    <col min="76" max="76" width="19.88671875" style="40" bestFit="1" customWidth="1"/>
    <col min="77" max="77" width="17.109375" style="15" bestFit="1" customWidth="1"/>
    <col min="78" max="78" width="10.6640625" style="15" bestFit="1" customWidth="1"/>
    <col min="79" max="79" width="7.5546875" style="15" bestFit="1" customWidth="1"/>
    <col min="80" max="80" width="8.6640625" style="15" bestFit="1" customWidth="1"/>
    <col min="81" max="81" width="7.109375" style="15" bestFit="1" customWidth="1"/>
    <col min="82" max="82" width="14.5546875" style="3" bestFit="1" customWidth="1"/>
    <col min="83" max="83" width="13.6640625" style="3" bestFit="1" customWidth="1"/>
    <col min="84" max="84" width="7.44140625" style="3" customWidth="1"/>
    <col min="85" max="85" width="12.33203125" style="3" bestFit="1" customWidth="1"/>
    <col min="86" max="86" width="18.88671875" style="3" bestFit="1" customWidth="1"/>
    <col min="87" max="87" width="9.33203125" style="3" bestFit="1" customWidth="1"/>
    <col min="88" max="88" width="9" style="3" bestFit="1" customWidth="1"/>
    <col min="89" max="89" width="10" style="3" bestFit="1" customWidth="1"/>
    <col min="90" max="90" width="12.33203125" style="3" bestFit="1" customWidth="1"/>
    <col min="91" max="91" width="18.88671875" style="3" bestFit="1" customWidth="1"/>
    <col min="92" max="92" width="9.33203125" style="3" bestFit="1" customWidth="1"/>
    <col min="93" max="93" width="9" style="3" bestFit="1" customWidth="1"/>
    <col min="94" max="94" width="10" style="3" bestFit="1" customWidth="1"/>
    <col min="95" max="95" width="12.33203125" style="3" bestFit="1" customWidth="1"/>
    <col min="96" max="96" width="18.88671875" style="3" bestFit="1" customWidth="1"/>
    <col min="97" max="97" width="9.33203125" style="3" bestFit="1" customWidth="1"/>
    <col min="98" max="98" width="9" style="3" bestFit="1" customWidth="1"/>
    <col min="99" max="99" width="10" style="3" bestFit="1" customWidth="1"/>
    <col min="100" max="100" width="10.88671875" style="3" bestFit="1" customWidth="1"/>
    <col min="101" max="101" width="7.6640625" style="3" bestFit="1" customWidth="1"/>
    <col min="102" max="102" width="10.88671875" style="3" bestFit="1" customWidth="1"/>
    <col min="103" max="103" width="10" style="3" bestFit="1" customWidth="1"/>
    <col min="104" max="104" width="13.88671875" style="3" bestFit="1" customWidth="1"/>
    <col min="105" max="105" width="18.44140625" style="97" bestFit="1" customWidth="1"/>
    <col min="106" max="106" width="15.5546875" style="3" bestFit="1" customWidth="1"/>
    <col min="107" max="107" width="10.6640625" style="3" bestFit="1" customWidth="1"/>
    <col min="108" max="108" width="9.88671875" style="3" bestFit="1" customWidth="1"/>
    <col min="109" max="109" width="11.44140625" style="3" bestFit="1" customWidth="1"/>
    <col min="110" max="110" width="10.6640625" style="3" bestFit="1" customWidth="1"/>
    <col min="111" max="111" width="11.44140625" style="3" bestFit="1" customWidth="1"/>
    <col min="112" max="112" width="12.6640625" style="3" bestFit="1" customWidth="1"/>
    <col min="113" max="113" width="12.88671875" style="3" bestFit="1" customWidth="1"/>
    <col min="114" max="114" width="8.6640625" style="3" bestFit="1" customWidth="1"/>
    <col min="115" max="115" width="10.88671875" style="3" bestFit="1" customWidth="1"/>
    <col min="116" max="116" width="8.6640625" style="3" bestFit="1" customWidth="1"/>
    <col min="117" max="117" width="17.33203125" style="3" bestFit="1" customWidth="1"/>
    <col min="118" max="118" width="15.6640625" style="3" bestFit="1" customWidth="1"/>
    <col min="119" max="119" width="19.44140625" style="3" bestFit="1" customWidth="1"/>
    <col min="120" max="120" width="11.6640625" style="3" bestFit="1" customWidth="1"/>
    <col min="121" max="121" width="21.33203125" style="41" bestFit="1" customWidth="1"/>
    <col min="122" max="122" width="15.6640625" style="3" bestFit="1" customWidth="1"/>
    <col min="123" max="123" width="17.109375" style="3" bestFit="1" customWidth="1"/>
    <col min="124" max="124" width="13.6640625" style="3" bestFit="1" customWidth="1"/>
    <col min="125" max="125" width="13.33203125" style="3" bestFit="1" customWidth="1"/>
    <col min="126" max="126" width="21.88671875" style="3" bestFit="1" customWidth="1"/>
    <col min="127" max="127" width="22.44140625" style="3" bestFit="1" customWidth="1"/>
    <col min="128" max="128" width="11.6640625" style="3" bestFit="1" customWidth="1"/>
    <col min="129" max="129" width="9.88671875" style="3" bestFit="1" customWidth="1"/>
    <col min="130" max="130" width="10.5546875" style="3" bestFit="1" customWidth="1"/>
    <col min="131" max="131" width="11" style="3" bestFit="1" customWidth="1"/>
    <col min="132" max="132" width="12.33203125" style="3" bestFit="1" customWidth="1"/>
    <col min="133" max="133" width="8.6640625" style="3" bestFit="1" customWidth="1"/>
    <col min="134" max="134" width="12.109375" style="3" bestFit="1" customWidth="1"/>
    <col min="135" max="135" width="12.33203125" style="3" bestFit="1" customWidth="1"/>
    <col min="136" max="136" width="8.6640625" style="3" bestFit="1" customWidth="1"/>
    <col min="137" max="138" width="10.5546875" style="3" bestFit="1" customWidth="1"/>
    <col min="139" max="139" width="11" style="3" bestFit="1" customWidth="1"/>
    <col min="140" max="140" width="13.33203125" style="3" bestFit="1" customWidth="1"/>
    <col min="141" max="141" width="9.6640625" style="3" bestFit="1" customWidth="1"/>
    <col min="142" max="142" width="7.44140625" style="3" bestFit="1" customWidth="1"/>
    <col min="143" max="143" width="9.6640625" style="3" bestFit="1" customWidth="1"/>
    <col min="144" max="144" width="9.88671875" style="3" bestFit="1" customWidth="1"/>
    <col min="145" max="145" width="10.5546875" style="3" bestFit="1" customWidth="1"/>
    <col min="146" max="146" width="8.5546875" style="3" bestFit="1" customWidth="1"/>
    <col min="147" max="147" width="14.5546875" style="3" bestFit="1" customWidth="1"/>
    <col min="148" max="148" width="11.6640625" style="3" bestFit="1" customWidth="1"/>
    <col min="149" max="149" width="7.44140625" style="3" bestFit="1" customWidth="1"/>
    <col min="150" max="150" width="8" style="3" bestFit="1" customWidth="1"/>
    <col min="151" max="151" width="12.109375" style="3" bestFit="1" customWidth="1"/>
    <col min="152" max="152" width="10.6640625" style="3" bestFit="1" customWidth="1"/>
    <col min="153" max="153" width="9.5546875" style="3" bestFit="1" customWidth="1"/>
    <col min="154" max="154" width="10.6640625" style="3" bestFit="1" customWidth="1"/>
    <col min="155" max="155" width="9.5546875" style="3" bestFit="1" customWidth="1"/>
    <col min="156" max="156" width="10.6640625" style="3" bestFit="1" customWidth="1"/>
    <col min="157" max="157" width="12.44140625" style="97" bestFit="1" customWidth="1"/>
    <col min="158" max="158" width="10.88671875" style="3" bestFit="1" customWidth="1"/>
    <col min="159" max="159" width="6.88671875" style="3" bestFit="1" customWidth="1"/>
    <col min="160" max="160" width="8.88671875" style="3" bestFit="1" customWidth="1"/>
    <col min="161" max="161" width="9" style="3" bestFit="1" customWidth="1"/>
    <col min="162" max="162" width="9.5546875" style="3" bestFit="1" customWidth="1"/>
    <col min="163" max="163" width="10.6640625" style="3" bestFit="1" customWidth="1"/>
    <col min="164" max="164" width="11.33203125" style="3" bestFit="1" customWidth="1"/>
    <col min="165" max="165" width="12.6640625" style="3" bestFit="1" customWidth="1"/>
    <col min="166" max="166" width="15.33203125" style="3" bestFit="1" customWidth="1"/>
    <col min="167" max="167" width="9" style="3" bestFit="1" customWidth="1"/>
    <col min="168" max="168" width="18.88671875" style="3" bestFit="1" customWidth="1"/>
    <col min="169" max="169" width="9.88671875" style="3" bestFit="1" customWidth="1"/>
    <col min="170" max="170" width="17.88671875" style="3" bestFit="1" customWidth="1"/>
    <col min="171" max="16384" width="11.44140625" style="15"/>
  </cols>
  <sheetData>
    <row r="1" spans="1:170" x14ac:dyDescent="0.3">
      <c r="A1" s="52" t="s">
        <v>296</v>
      </c>
      <c r="B1" s="52" t="s">
        <v>250</v>
      </c>
      <c r="C1" s="52" t="s">
        <v>218</v>
      </c>
      <c r="D1" s="52" t="s">
        <v>219</v>
      </c>
      <c r="E1" s="52" t="s">
        <v>342</v>
      </c>
      <c r="F1" s="52" t="s">
        <v>343</v>
      </c>
      <c r="G1" s="52" t="s">
        <v>344</v>
      </c>
      <c r="H1" s="52" t="s">
        <v>345</v>
      </c>
      <c r="I1" s="52" t="s">
        <v>346</v>
      </c>
      <c r="J1" s="52" t="s">
        <v>347</v>
      </c>
      <c r="K1" s="52" t="s">
        <v>348</v>
      </c>
      <c r="L1" s="52" t="s">
        <v>349</v>
      </c>
      <c r="M1" s="52" t="s">
        <v>350</v>
      </c>
      <c r="N1" s="52" t="s">
        <v>351</v>
      </c>
      <c r="O1" s="52" t="s">
        <v>352</v>
      </c>
      <c r="P1" s="52" t="s">
        <v>353</v>
      </c>
      <c r="Q1" s="52" t="s">
        <v>354</v>
      </c>
      <c r="R1" s="52" t="s">
        <v>355</v>
      </c>
      <c r="S1" s="52" t="s">
        <v>356</v>
      </c>
      <c r="T1" s="52" t="s">
        <v>357</v>
      </c>
      <c r="U1" s="52" t="s">
        <v>358</v>
      </c>
      <c r="V1" s="52" t="s">
        <v>359</v>
      </c>
      <c r="W1" s="52" t="s">
        <v>233</v>
      </c>
      <c r="X1" s="52" t="s">
        <v>234</v>
      </c>
      <c r="Y1" s="52" t="s">
        <v>235</v>
      </c>
      <c r="Z1" s="52" t="s">
        <v>179</v>
      </c>
      <c r="AA1" s="52" t="s">
        <v>180</v>
      </c>
      <c r="AB1" s="52" t="s">
        <v>123</v>
      </c>
      <c r="AC1" s="52" t="s">
        <v>124</v>
      </c>
      <c r="AD1" s="52" t="s">
        <v>125</v>
      </c>
      <c r="AE1" s="52" t="s">
        <v>206</v>
      </c>
      <c r="AF1" s="52" t="s">
        <v>207</v>
      </c>
      <c r="AG1" s="52" t="s">
        <v>126</v>
      </c>
      <c r="AH1" s="52" t="s">
        <v>127</v>
      </c>
      <c r="AI1" s="52" t="s">
        <v>128</v>
      </c>
      <c r="AJ1" s="52" t="s">
        <v>394</v>
      </c>
      <c r="AK1" s="52" t="s">
        <v>390</v>
      </c>
      <c r="AL1" s="52" t="s">
        <v>391</v>
      </c>
      <c r="AM1" s="52" t="s">
        <v>392</v>
      </c>
      <c r="AN1" s="52" t="s">
        <v>393</v>
      </c>
      <c r="AO1" s="52" t="s">
        <v>181</v>
      </c>
      <c r="AP1" s="52" t="s">
        <v>178</v>
      </c>
      <c r="AQ1" s="52" t="s">
        <v>28</v>
      </c>
      <c r="AR1" s="52" t="s">
        <v>29</v>
      </c>
      <c r="AS1" s="52" t="s">
        <v>30</v>
      </c>
      <c r="AT1" s="52" t="s">
        <v>217</v>
      </c>
      <c r="AU1" s="52" t="s">
        <v>31</v>
      </c>
      <c r="AV1" s="52" t="s">
        <v>32</v>
      </c>
      <c r="AW1" s="52" t="s">
        <v>33</v>
      </c>
      <c r="AX1" s="52" t="s">
        <v>34</v>
      </c>
      <c r="AY1" s="52" t="s">
        <v>35</v>
      </c>
      <c r="AZ1" s="52" t="s">
        <v>36</v>
      </c>
      <c r="BA1" s="52" t="s">
        <v>37</v>
      </c>
      <c r="BB1" s="52" t="s">
        <v>236</v>
      </c>
      <c r="BC1" s="52" t="s">
        <v>237</v>
      </c>
      <c r="BD1" s="52" t="s">
        <v>238</v>
      </c>
      <c r="BE1" s="52" t="s">
        <v>38</v>
      </c>
      <c r="BF1" s="52" t="s">
        <v>39</v>
      </c>
      <c r="BG1" s="52" t="s">
        <v>40</v>
      </c>
      <c r="BH1" s="52" t="s">
        <v>41</v>
      </c>
      <c r="BI1" s="52" t="s">
        <v>42</v>
      </c>
      <c r="BJ1" s="52" t="s">
        <v>43</v>
      </c>
      <c r="BK1" s="52" t="s">
        <v>44</v>
      </c>
      <c r="BL1" s="52" t="s">
        <v>45</v>
      </c>
      <c r="BM1" s="52" t="s">
        <v>46</v>
      </c>
      <c r="BN1" s="52" t="s">
        <v>47</v>
      </c>
      <c r="BO1" s="52" t="s">
        <v>49</v>
      </c>
      <c r="BP1" s="52" t="s">
        <v>50</v>
      </c>
      <c r="BQ1" s="52" t="s">
        <v>51</v>
      </c>
      <c r="BR1" s="52" t="s">
        <v>52</v>
      </c>
      <c r="BS1" s="52" t="s">
        <v>53</v>
      </c>
      <c r="BT1" s="52" t="s">
        <v>239</v>
      </c>
      <c r="BU1" s="52" t="s">
        <v>240</v>
      </c>
      <c r="BV1" s="52" t="s">
        <v>241</v>
      </c>
      <c r="BW1" s="52" t="s">
        <v>242</v>
      </c>
      <c r="BX1" s="52" t="s">
        <v>243</v>
      </c>
      <c r="BY1" s="52" t="s">
        <v>129</v>
      </c>
      <c r="BZ1" s="52" t="s">
        <v>54</v>
      </c>
      <c r="CA1" s="52" t="s">
        <v>55</v>
      </c>
      <c r="CB1" s="52" t="s">
        <v>56</v>
      </c>
      <c r="CC1" s="52" t="s">
        <v>57</v>
      </c>
      <c r="CD1" s="52" t="s">
        <v>58</v>
      </c>
      <c r="CE1" s="52" t="s">
        <v>59</v>
      </c>
      <c r="CF1" s="52" t="s">
        <v>60</v>
      </c>
      <c r="CG1" s="52" t="s">
        <v>183</v>
      </c>
      <c r="CH1" s="52" t="s">
        <v>221</v>
      </c>
      <c r="CI1" s="52" t="s">
        <v>251</v>
      </c>
      <c r="CJ1" s="52" t="s">
        <v>252</v>
      </c>
      <c r="CK1" s="52" t="s">
        <v>130</v>
      </c>
      <c r="CL1" s="52" t="s">
        <v>209</v>
      </c>
      <c r="CM1" s="52" t="s">
        <v>222</v>
      </c>
      <c r="CN1" s="52" t="s">
        <v>253</v>
      </c>
      <c r="CO1" s="52" t="s">
        <v>254</v>
      </c>
      <c r="CP1" s="52" t="s">
        <v>131</v>
      </c>
      <c r="CQ1" s="52" t="s">
        <v>210</v>
      </c>
      <c r="CR1" s="52" t="s">
        <v>223</v>
      </c>
      <c r="CS1" s="52" t="s">
        <v>255</v>
      </c>
      <c r="CT1" s="52" t="s">
        <v>256</v>
      </c>
      <c r="CU1" s="52" t="s">
        <v>132</v>
      </c>
      <c r="CV1" s="52" t="s">
        <v>61</v>
      </c>
      <c r="CW1" s="52" t="s">
        <v>62</v>
      </c>
      <c r="CX1" s="52" t="s">
        <v>182</v>
      </c>
      <c r="CY1" s="52" t="s">
        <v>48</v>
      </c>
      <c r="CZ1" s="52" t="s">
        <v>63</v>
      </c>
      <c r="DA1" s="52" t="s">
        <v>244</v>
      </c>
      <c r="DB1" s="52" t="s">
        <v>245</v>
      </c>
      <c r="DC1" s="52" t="s">
        <v>246</v>
      </c>
      <c r="DD1" s="52" t="s">
        <v>247</v>
      </c>
      <c r="DE1" s="52" t="s">
        <v>64</v>
      </c>
      <c r="DF1" s="52" t="s">
        <v>65</v>
      </c>
      <c r="DG1" s="52" t="s">
        <v>66</v>
      </c>
      <c r="DH1" s="52" t="s">
        <v>67</v>
      </c>
      <c r="DI1" s="52" t="s">
        <v>68</v>
      </c>
      <c r="DJ1" s="52" t="s">
        <v>69</v>
      </c>
      <c r="DK1" s="52" t="s">
        <v>70</v>
      </c>
      <c r="DL1" s="52" t="s">
        <v>71</v>
      </c>
      <c r="DM1" s="52" t="s">
        <v>72</v>
      </c>
      <c r="DN1" s="52" t="s">
        <v>73</v>
      </c>
      <c r="DO1" s="52" t="s">
        <v>74</v>
      </c>
      <c r="DP1" s="52" t="s">
        <v>75</v>
      </c>
      <c r="DQ1" s="52" t="s">
        <v>248</v>
      </c>
      <c r="DR1" s="52" t="s">
        <v>76</v>
      </c>
      <c r="DS1" s="52" t="s">
        <v>77</v>
      </c>
      <c r="DT1" s="52" t="s">
        <v>78</v>
      </c>
      <c r="DU1" s="52" t="s">
        <v>79</v>
      </c>
      <c r="DV1" s="52" t="s">
        <v>80</v>
      </c>
      <c r="DW1" s="52" t="s">
        <v>81</v>
      </c>
      <c r="DX1" s="52" t="s">
        <v>82</v>
      </c>
      <c r="DY1" s="52" t="s">
        <v>83</v>
      </c>
      <c r="DZ1" s="52" t="s">
        <v>84</v>
      </c>
      <c r="EA1" s="52" t="s">
        <v>85</v>
      </c>
      <c r="EB1" s="52" t="s">
        <v>86</v>
      </c>
      <c r="EC1" s="52" t="s">
        <v>87</v>
      </c>
      <c r="ED1" s="52" t="s">
        <v>88</v>
      </c>
      <c r="EE1" s="52" t="s">
        <v>89</v>
      </c>
      <c r="EF1" s="52" t="s">
        <v>90</v>
      </c>
      <c r="EG1" s="52" t="s">
        <v>91</v>
      </c>
      <c r="EH1" s="52" t="s">
        <v>92</v>
      </c>
      <c r="EI1" s="52" t="s">
        <v>93</v>
      </c>
      <c r="EJ1" s="52" t="s">
        <v>94</v>
      </c>
      <c r="EK1" s="52" t="s">
        <v>95</v>
      </c>
      <c r="EL1" s="52" t="s">
        <v>96</v>
      </c>
      <c r="EM1" s="52" t="s">
        <v>97</v>
      </c>
      <c r="EN1" s="52" t="s">
        <v>98</v>
      </c>
      <c r="EO1" s="52" t="s">
        <v>99</v>
      </c>
      <c r="EP1" s="52" t="s">
        <v>100</v>
      </c>
      <c r="EQ1" s="52" t="s">
        <v>101</v>
      </c>
      <c r="ER1" s="52" t="s">
        <v>102</v>
      </c>
      <c r="ES1" s="52" t="s">
        <v>103</v>
      </c>
      <c r="ET1" s="52" t="s">
        <v>104</v>
      </c>
      <c r="EU1" s="52" t="s">
        <v>105</v>
      </c>
      <c r="EV1" s="52" t="s">
        <v>106</v>
      </c>
      <c r="EW1" s="52" t="s">
        <v>107</v>
      </c>
      <c r="EX1" s="52" t="s">
        <v>108</v>
      </c>
      <c r="EY1" s="52" t="s">
        <v>109</v>
      </c>
      <c r="EZ1" s="52" t="s">
        <v>110</v>
      </c>
      <c r="FA1" s="52" t="s">
        <v>249</v>
      </c>
      <c r="FB1" s="52" t="s">
        <v>185</v>
      </c>
      <c r="FC1" s="52" t="s">
        <v>122</v>
      </c>
      <c r="FD1" s="52" t="s">
        <v>111</v>
      </c>
      <c r="FE1" s="52" t="s">
        <v>112</v>
      </c>
      <c r="FF1" s="52" t="s">
        <v>113</v>
      </c>
      <c r="FG1" s="52" t="s">
        <v>114</v>
      </c>
      <c r="FH1" s="52" t="s">
        <v>115</v>
      </c>
      <c r="FI1" s="52" t="s">
        <v>116</v>
      </c>
      <c r="FJ1" s="52" t="s">
        <v>117</v>
      </c>
      <c r="FK1" s="52" t="s">
        <v>118</v>
      </c>
      <c r="FL1" s="52" t="s">
        <v>119</v>
      </c>
      <c r="FM1" s="52" t="s">
        <v>120</v>
      </c>
      <c r="FN1" s="52" t="s">
        <v>121</v>
      </c>
    </row>
    <row r="2" spans="1:170" x14ac:dyDescent="0.3">
      <c r="A2" s="18">
        <f>USMs!O2</f>
        <v>1972</v>
      </c>
      <c r="B2" s="20" t="str">
        <f>USMs!AI2</f>
        <v>1-2-BT_tec.xml</v>
      </c>
      <c r="C2" s="53">
        <f>MIN(Z2,AE2,AP2,CX2,CG2,CL2,CQ2)</f>
        <v>26606</v>
      </c>
      <c r="D2" s="53">
        <f>MAX(Z2,AE2,AP2,CX2,CG2,CL2,CQ2,FB2)</f>
        <v>26891</v>
      </c>
      <c r="E2" s="53"/>
      <c r="F2" s="67"/>
      <c r="G2" s="68"/>
      <c r="H2" s="71"/>
      <c r="I2" s="68"/>
      <c r="J2" s="69"/>
      <c r="K2" s="69"/>
      <c r="L2" s="69"/>
      <c r="M2" s="70"/>
      <c r="N2" s="53"/>
      <c r="O2" s="66"/>
      <c r="P2" s="68"/>
      <c r="Q2" s="71"/>
      <c r="R2" s="68"/>
      <c r="S2" s="69"/>
      <c r="T2" s="69"/>
      <c r="U2" s="69"/>
      <c r="V2" s="70"/>
      <c r="W2" s="37">
        <v>1</v>
      </c>
      <c r="X2" s="56">
        <v>0.14000000000000001</v>
      </c>
      <c r="Y2" s="37">
        <v>5</v>
      </c>
      <c r="Z2" s="53">
        <f t="shared" ref="Z2:Z3" si="0">IF(AB2&lt;=365,DATE($A2,MONTH(AB2),DAY(AB2)),DATE($A2+1,MONTH(AB2-365),DAY(AB2-365)))</f>
        <v>26606</v>
      </c>
      <c r="AA2" s="62" t="s">
        <v>208</v>
      </c>
      <c r="AB2" s="61">
        <v>308</v>
      </c>
      <c r="AC2" s="61">
        <v>29</v>
      </c>
      <c r="AD2" s="61">
        <v>30</v>
      </c>
      <c r="AE2" s="53">
        <f>IF(AG2&lt;=365,DATE($A2,MONTH(AG2),DAY(AG2)),DATE($A2+1,MONTH(AG2-365),DAY(AG2-365)))</f>
        <v>26891</v>
      </c>
      <c r="AF2" s="62" t="s">
        <v>205</v>
      </c>
      <c r="AG2" s="61">
        <v>593</v>
      </c>
      <c r="AH2" s="61">
        <v>7</v>
      </c>
      <c r="AI2" s="61">
        <v>14</v>
      </c>
      <c r="AJ2" s="53"/>
      <c r="AK2" s="61"/>
      <c r="AL2" s="61"/>
      <c r="AM2" s="61"/>
      <c r="AN2" s="61"/>
      <c r="AO2" s="18" t="str">
        <f>USMs!Q2</f>
        <v>blé tendre</v>
      </c>
      <c r="AP2" s="53">
        <f t="shared" ref="AP2:AP4" si="1">IF(AQ2&lt;=365,DATE($A2,MONTH(AQ2),DAY(AQ2)),DATE($A2+1,MONTH(AQ2-365),DAY(AQ2-365)))</f>
        <v>26607</v>
      </c>
      <c r="AQ2" s="61">
        <v>309</v>
      </c>
      <c r="AR2" s="55">
        <f>IF(AO2="blé tendre",2.5,IF(AO2="ray grass d'Italie",2,IF(AO2="maïs fourrage",4,IF(OR(AO2="prairie",AO2="prairie org"),1,"pb"))))</f>
        <v>2.5</v>
      </c>
      <c r="AS2" s="55">
        <f>IF(AO2="blé tendre",350,IF(AO2="ray grass d'Italie",300,IF(AO2="maïs fourrage",8,IF(OR(AO2="prairie",AO2="prairie org"),950,"pb"))))</f>
        <v>350</v>
      </c>
      <c r="AT2" s="55" t="str">
        <f t="shared" ref="AT2:AT3" si="2">IF(AO2="blé tendre","Soissons",IF(AO2="ray grass d'Italie","RGI.cv.SUXYL",IF(AO2="maïs fourrage","Furio",IF(AO2="prairie","fetuque","pb"))))</f>
        <v>Soissons</v>
      </c>
      <c r="AU2" s="18">
        <f t="shared" ref="AU2:AU3" si="3">IF(AO2="blé tendre",4,IF(AO2="ray grass d'Italie",1,IF(AO2="maïs fourrage",4,IF(AO2="prairie",1,"pb"))))</f>
        <v>4</v>
      </c>
      <c r="AV2" s="3">
        <v>2</v>
      </c>
      <c r="AW2" s="3">
        <v>0</v>
      </c>
      <c r="AX2" s="3">
        <v>0</v>
      </c>
      <c r="AY2" s="29">
        <v>2</v>
      </c>
      <c r="AZ2" s="29">
        <v>0</v>
      </c>
      <c r="BA2" s="29">
        <v>0</v>
      </c>
      <c r="BB2" s="37">
        <v>999</v>
      </c>
      <c r="BC2" s="37">
        <v>999</v>
      </c>
      <c r="BD2" s="37">
        <v>999</v>
      </c>
      <c r="BE2" s="29">
        <v>2</v>
      </c>
      <c r="BF2" s="3">
        <v>999</v>
      </c>
      <c r="BG2" s="3">
        <v>999</v>
      </c>
      <c r="BH2" s="3">
        <v>999</v>
      </c>
      <c r="BI2" s="3">
        <v>999</v>
      </c>
      <c r="BJ2" s="3">
        <v>999</v>
      </c>
      <c r="BK2" s="3">
        <v>999</v>
      </c>
      <c r="BL2" s="3">
        <v>999</v>
      </c>
      <c r="BM2" s="3">
        <v>999</v>
      </c>
      <c r="BN2" s="3">
        <v>999</v>
      </c>
      <c r="BO2" s="3">
        <v>1</v>
      </c>
      <c r="BP2" s="3">
        <v>2</v>
      </c>
      <c r="BQ2" s="3">
        <v>0</v>
      </c>
      <c r="BR2" s="3">
        <v>0</v>
      </c>
      <c r="BS2" s="3">
        <v>0</v>
      </c>
      <c r="BT2" s="37">
        <v>3</v>
      </c>
      <c r="BU2" s="37">
        <v>999</v>
      </c>
      <c r="BV2" s="37">
        <v>999</v>
      </c>
      <c r="BW2" s="37">
        <v>0</v>
      </c>
      <c r="BX2" s="37">
        <v>0</v>
      </c>
      <c r="BY2" s="15">
        <v>2</v>
      </c>
      <c r="BZ2" s="3">
        <v>1</v>
      </c>
      <c r="CA2" s="3">
        <v>0</v>
      </c>
      <c r="CB2" s="3">
        <v>200</v>
      </c>
      <c r="CC2" s="3">
        <v>0.01</v>
      </c>
      <c r="CD2" s="31">
        <v>2</v>
      </c>
      <c r="CE2" s="29">
        <v>1</v>
      </c>
      <c r="CF2" s="3">
        <v>0</v>
      </c>
      <c r="CG2" s="53">
        <f>IF(CI2&lt;=365,DATE($A2,MONTH(CI2),DAY(CI2)),DATE($A2+1,MONTH(CI2-365),DAY(CI2-365)))</f>
        <v>26707</v>
      </c>
      <c r="CH2" s="96" t="s">
        <v>213</v>
      </c>
      <c r="CI2" s="64">
        <v>408</v>
      </c>
      <c r="CJ2" s="64">
        <v>43.3</v>
      </c>
      <c r="CK2" s="18">
        <f>IF(CH2="","",VLOOKUP(CH2,Liste_engrais!$A$2:$B$6,2,FALSE))</f>
        <v>1</v>
      </c>
      <c r="CL2" s="53">
        <f>IF(CN2&lt;=365,DATE($A2,MONTH(CN2),DAY(CN2)),DATE($A2+1,MONTH(CN2-365),DAY(CN2-365)))</f>
        <v>26746</v>
      </c>
      <c r="CM2" s="96" t="s">
        <v>213</v>
      </c>
      <c r="CN2" s="64">
        <v>448</v>
      </c>
      <c r="CO2" s="64">
        <v>43.3</v>
      </c>
      <c r="CP2" s="18">
        <f>IF(CM2="","",VLOOKUP(CM2,Liste_engrais!$A$2:$B$6,2,FALSE))</f>
        <v>1</v>
      </c>
      <c r="CQ2" s="53">
        <f>IF(CS2&lt;=365,DATE($A2,MONTH(CS2),DAY(CS2)),DATE($A2+1,MONTH(CS2-365),DAY(CS2-365)))</f>
        <v>26779</v>
      </c>
      <c r="CR2" s="96" t="s">
        <v>213</v>
      </c>
      <c r="CS2" s="64">
        <v>481</v>
      </c>
      <c r="CT2" s="64">
        <v>43.3</v>
      </c>
      <c r="CU2" s="18">
        <f>IF(CR2="","",VLOOKUP(CR2,Liste_engrais!$A$2:$B$6,2,FALSE))</f>
        <v>1</v>
      </c>
      <c r="CV2" s="3">
        <v>1</v>
      </c>
      <c r="CW2" s="3">
        <v>0</v>
      </c>
      <c r="CX2" s="53">
        <f t="shared" ref="CX2:CX4" si="4">IF(CY2&lt;=365,DATE($A2,MONTH(CY2),DAY(CY2)),DATE($A2+1,MONTH(CY2-365),DAY(CY2-365)))</f>
        <v>26890</v>
      </c>
      <c r="CY2" s="64">
        <v>592</v>
      </c>
      <c r="CZ2" s="18" t="str">
        <f t="shared" ref="CZ2:CZ3" si="5">IF(AO2="maïs fourrage","stubbleveg",IF(AO2="ray grass d'Italie","whole_crop","stubble+roots"))</f>
        <v>stubble+roots</v>
      </c>
      <c r="DA2" s="37">
        <f t="shared" ref="DA2:DA3" si="6">IF(AO2="maïs fourrage",1,2)</f>
        <v>2</v>
      </c>
      <c r="DB2" s="18">
        <f t="shared" ref="DB2:DB3" si="7">IF(AO2="maïs fourrage",0.1,0)</f>
        <v>0</v>
      </c>
      <c r="DC2" s="3">
        <v>1</v>
      </c>
      <c r="DD2" s="3">
        <v>1</v>
      </c>
      <c r="DE2" s="3">
        <v>0</v>
      </c>
      <c r="DF2" s="29">
        <v>1</v>
      </c>
      <c r="DG2" s="3">
        <v>1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1</v>
      </c>
      <c r="DN2" s="3">
        <v>2</v>
      </c>
      <c r="DO2" s="3">
        <v>0</v>
      </c>
      <c r="DP2" s="3">
        <v>2</v>
      </c>
      <c r="DQ2" s="41">
        <v>2</v>
      </c>
      <c r="DR2" s="3">
        <v>2</v>
      </c>
      <c r="DS2" s="3">
        <v>0</v>
      </c>
      <c r="DT2" s="3" t="s">
        <v>166</v>
      </c>
      <c r="DU2" s="3">
        <v>1</v>
      </c>
      <c r="DV2" s="3">
        <v>0</v>
      </c>
      <c r="DW2" s="3">
        <v>0</v>
      </c>
      <c r="DX2" s="3">
        <v>1</v>
      </c>
      <c r="DY2" s="3">
        <v>0</v>
      </c>
      <c r="DZ2" s="3">
        <v>0</v>
      </c>
      <c r="EA2" s="3">
        <v>0</v>
      </c>
      <c r="EB2" s="3">
        <v>2</v>
      </c>
      <c r="EC2" s="3">
        <v>999</v>
      </c>
      <c r="ED2" s="3">
        <v>0</v>
      </c>
      <c r="EE2" s="3">
        <v>1</v>
      </c>
      <c r="EF2" s="3">
        <v>999</v>
      </c>
      <c r="EG2" s="3">
        <v>0</v>
      </c>
      <c r="EH2" s="3">
        <v>1</v>
      </c>
      <c r="EI2" s="3">
        <v>1</v>
      </c>
      <c r="EJ2" s="3">
        <v>1</v>
      </c>
      <c r="EK2" s="3">
        <v>0</v>
      </c>
      <c r="EL2" s="3">
        <v>0</v>
      </c>
      <c r="EM2" s="3">
        <v>999</v>
      </c>
      <c r="EN2" s="3">
        <v>0</v>
      </c>
      <c r="EO2" s="3">
        <v>1</v>
      </c>
      <c r="EP2" s="3">
        <v>999</v>
      </c>
      <c r="EQ2" s="3">
        <v>1</v>
      </c>
      <c r="ER2" s="3">
        <v>0</v>
      </c>
      <c r="ES2" s="3">
        <v>0</v>
      </c>
      <c r="ET2" s="3">
        <v>1</v>
      </c>
      <c r="EU2" s="3">
        <v>0</v>
      </c>
      <c r="EV2" s="3">
        <v>0</v>
      </c>
      <c r="EW2" s="3">
        <v>999</v>
      </c>
      <c r="EX2" s="3">
        <v>0</v>
      </c>
      <c r="EY2" s="3">
        <v>999</v>
      </c>
      <c r="EZ2" s="3">
        <v>0</v>
      </c>
      <c r="FA2" s="37">
        <v>2</v>
      </c>
      <c r="FC2" s="18">
        <f t="shared" ref="FC2:FC4" si="8">IF(FB2="",999,FB2-DATE($A2,1,1)+1)</f>
        <v>999</v>
      </c>
      <c r="FD2" s="3">
        <v>2</v>
      </c>
      <c r="FE2" s="3">
        <v>0</v>
      </c>
      <c r="FF2" s="3">
        <v>0</v>
      </c>
      <c r="FG2" s="3">
        <v>0</v>
      </c>
      <c r="FH2" s="3">
        <v>0</v>
      </c>
      <c r="FI2" s="3">
        <v>2</v>
      </c>
      <c r="FJ2" s="3">
        <v>0</v>
      </c>
      <c r="FK2" s="3">
        <v>0</v>
      </c>
      <c r="FL2" s="3">
        <v>0</v>
      </c>
      <c r="FM2" s="3">
        <v>0</v>
      </c>
      <c r="FN2" s="3">
        <v>2</v>
      </c>
    </row>
    <row r="3" spans="1:170" x14ac:dyDescent="0.3">
      <c r="A3" s="18">
        <f>USMs!O3</f>
        <v>1973</v>
      </c>
      <c r="B3" s="20" t="str">
        <f>USMs!AI3</f>
        <v>1-2-rgi_tec.xml</v>
      </c>
      <c r="C3" s="53">
        <f>MIN(Z3,AE3,AP3,CX3,CG3,CL3,CQ3)</f>
        <v>26912</v>
      </c>
      <c r="D3" s="53">
        <f>MAX(Z3,AE3,AP3,CX3,CG3,CL3,CQ3,FB3)</f>
        <v>27096</v>
      </c>
      <c r="E3" s="53"/>
      <c r="F3" s="67"/>
      <c r="G3" s="68"/>
      <c r="H3" s="71"/>
      <c r="I3" s="68"/>
      <c r="J3" s="69"/>
      <c r="K3" s="69"/>
      <c r="L3" s="69"/>
      <c r="M3" s="70"/>
      <c r="N3" s="53"/>
      <c r="O3" s="66"/>
      <c r="P3" s="68"/>
      <c r="Q3" s="71"/>
      <c r="R3" s="68"/>
      <c r="S3" s="69"/>
      <c r="T3" s="69"/>
      <c r="U3" s="69"/>
      <c r="V3" s="70"/>
      <c r="W3" s="37">
        <v>1</v>
      </c>
      <c r="X3" s="56">
        <v>0.14000000000000001</v>
      </c>
      <c r="Y3" s="37">
        <v>5</v>
      </c>
      <c r="Z3" s="53">
        <f t="shared" si="0"/>
        <v>27096</v>
      </c>
      <c r="AA3" s="62" t="s">
        <v>208</v>
      </c>
      <c r="AB3" s="61">
        <v>433</v>
      </c>
      <c r="AC3" s="61">
        <v>29</v>
      </c>
      <c r="AD3" s="61">
        <v>30</v>
      </c>
      <c r="AE3" s="53"/>
      <c r="AF3" s="62"/>
      <c r="AG3" s="61"/>
      <c r="AH3" s="61"/>
      <c r="AI3" s="61"/>
      <c r="AJ3" s="53"/>
      <c r="AK3" s="61"/>
      <c r="AL3" s="61"/>
      <c r="AM3" s="61"/>
      <c r="AN3" s="61"/>
      <c r="AO3" s="18" t="str">
        <f>USMs!Q3</f>
        <v>ray grass d'Italie</v>
      </c>
      <c r="AP3" s="53">
        <f t="shared" si="1"/>
        <v>26912</v>
      </c>
      <c r="AQ3" s="61">
        <v>249</v>
      </c>
      <c r="AR3" s="55">
        <f t="shared" ref="AR3" si="9">IF(AO3="blé tendre",2.5,IF(AO3="ray grass d'Italie",2,IF(AO3="maïs fourrage",4,IF(OR(AO3="prairie",AO3="prairie org"),1,"pb"))))</f>
        <v>2</v>
      </c>
      <c r="AS3" s="55">
        <f t="shared" ref="AS3" si="10">IF(AO3="blé tendre",350,IF(AO3="ray grass d'Italie",300,IF(AO3="maïs fourrage",8,IF(OR(AO3="prairie",AO3="prairie org"),950,"pb"))))</f>
        <v>300</v>
      </c>
      <c r="AT3" s="55" t="str">
        <f t="shared" si="2"/>
        <v>RGI.cv.SUXYL</v>
      </c>
      <c r="AU3" s="18">
        <f t="shared" si="3"/>
        <v>1</v>
      </c>
      <c r="AV3" s="3">
        <v>2</v>
      </c>
      <c r="AW3" s="3">
        <v>0</v>
      </c>
      <c r="AX3" s="3">
        <v>0</v>
      </c>
      <c r="AY3" s="3">
        <v>2</v>
      </c>
      <c r="AZ3" s="3">
        <v>0</v>
      </c>
      <c r="BA3" s="3">
        <v>0</v>
      </c>
      <c r="BB3" s="37">
        <v>999</v>
      </c>
      <c r="BC3" s="37">
        <v>999</v>
      </c>
      <c r="BD3" s="37">
        <v>999</v>
      </c>
      <c r="BE3" s="29">
        <v>2</v>
      </c>
      <c r="BF3" s="3">
        <v>999</v>
      </c>
      <c r="BG3" s="3">
        <v>999</v>
      </c>
      <c r="BH3" s="3">
        <v>999</v>
      </c>
      <c r="BI3" s="3">
        <v>999</v>
      </c>
      <c r="BJ3" s="3">
        <v>999</v>
      </c>
      <c r="BK3" s="3">
        <v>999</v>
      </c>
      <c r="BL3" s="3">
        <v>999</v>
      </c>
      <c r="BM3" s="3">
        <v>999</v>
      </c>
      <c r="BN3" s="3">
        <v>999</v>
      </c>
      <c r="BO3" s="3">
        <v>1</v>
      </c>
      <c r="BP3" s="3">
        <v>2</v>
      </c>
      <c r="BQ3" s="3">
        <v>0</v>
      </c>
      <c r="BR3" s="3">
        <v>0</v>
      </c>
      <c r="BS3" s="3">
        <v>0</v>
      </c>
      <c r="BT3" s="37">
        <v>3</v>
      </c>
      <c r="BU3" s="37">
        <v>999</v>
      </c>
      <c r="BV3" s="37">
        <v>999</v>
      </c>
      <c r="BW3" s="37">
        <v>0</v>
      </c>
      <c r="BX3" s="37">
        <v>0</v>
      </c>
      <c r="BY3" s="15">
        <v>2</v>
      </c>
      <c r="BZ3" s="3">
        <v>1</v>
      </c>
      <c r="CA3" s="3">
        <v>0</v>
      </c>
      <c r="CB3" s="3">
        <v>200</v>
      </c>
      <c r="CC3" s="3">
        <v>0.01</v>
      </c>
      <c r="CD3" s="3">
        <v>2</v>
      </c>
      <c r="CE3" s="3">
        <v>1</v>
      </c>
      <c r="CF3" s="3">
        <v>0</v>
      </c>
      <c r="CG3" s="63"/>
      <c r="CH3" s="96"/>
      <c r="CI3" s="64" t="s">
        <v>338</v>
      </c>
      <c r="CJ3" s="64" t="s">
        <v>338</v>
      </c>
      <c r="CK3" s="32" t="str">
        <f>IF(CH3="","",VLOOKUP(CH3,Liste_engrais!$A$2:$B$6,2,FALSE))</f>
        <v/>
      </c>
      <c r="CL3" s="63"/>
      <c r="CM3" s="96" t="s">
        <v>338</v>
      </c>
      <c r="CN3" s="64" t="s">
        <v>338</v>
      </c>
      <c r="CO3" s="64" t="s">
        <v>338</v>
      </c>
      <c r="CP3" s="32" t="str">
        <f>IF(CM3="","",VLOOKUP(CM3,Liste_engrais!$A$2:$B$6,2,FALSE))</f>
        <v/>
      </c>
      <c r="CQ3" s="63" t="str">
        <f>IF($AO3="sol nu","",IF(ISERROR(VLOOKUP(CONCATENATE(#REF!,"_",$A3,#REF!,"_",#REF!,"_3"),#REF!,3,FALSE)),"",VLOOKUP(CONCATENATE(#REF!,"_",$A3,#REF!,"_",#REF!,"_3"),#REF!,3,FALSE)))</f>
        <v/>
      </c>
      <c r="CR3" s="96" t="s">
        <v>338</v>
      </c>
      <c r="CS3" s="64" t="s">
        <v>338</v>
      </c>
      <c r="CT3" s="64" t="s">
        <v>338</v>
      </c>
      <c r="CU3" s="32" t="str">
        <f>IF(CR3="","",VLOOKUP(CR3,Liste_engrais!$A$2:$B$6,2,FALSE))</f>
        <v/>
      </c>
      <c r="CV3" s="3">
        <v>1</v>
      </c>
      <c r="CW3" s="3">
        <v>0</v>
      </c>
      <c r="CX3" s="53">
        <f t="shared" si="4"/>
        <v>27093</v>
      </c>
      <c r="CY3" s="64">
        <v>430</v>
      </c>
      <c r="CZ3" s="18" t="str">
        <f t="shared" si="5"/>
        <v>whole_crop</v>
      </c>
      <c r="DA3" s="37">
        <f t="shared" si="6"/>
        <v>2</v>
      </c>
      <c r="DB3" s="18">
        <f t="shared" si="7"/>
        <v>0</v>
      </c>
      <c r="DC3" s="3">
        <v>1</v>
      </c>
      <c r="DD3" s="3">
        <v>1</v>
      </c>
      <c r="DE3" s="3">
        <v>0</v>
      </c>
      <c r="DF3" s="29">
        <v>1</v>
      </c>
      <c r="DG3" s="3">
        <v>1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1</v>
      </c>
      <c r="DN3" s="3">
        <v>2</v>
      </c>
      <c r="DO3" s="3">
        <v>0</v>
      </c>
      <c r="DP3" s="3">
        <v>2</v>
      </c>
      <c r="DQ3" s="41">
        <v>2</v>
      </c>
      <c r="DR3" s="3">
        <v>2</v>
      </c>
      <c r="DS3" s="3">
        <v>0</v>
      </c>
      <c r="DT3" s="3" t="s">
        <v>166</v>
      </c>
      <c r="DU3" s="3">
        <v>1</v>
      </c>
      <c r="DV3" s="3">
        <v>0</v>
      </c>
      <c r="DW3" s="3">
        <v>0</v>
      </c>
      <c r="DX3" s="3">
        <v>1</v>
      </c>
      <c r="DY3" s="3">
        <v>0</v>
      </c>
      <c r="DZ3" s="3">
        <v>0</v>
      </c>
      <c r="EA3" s="3">
        <v>0</v>
      </c>
      <c r="EB3" s="3">
        <v>2</v>
      </c>
      <c r="EC3" s="3">
        <v>999</v>
      </c>
      <c r="ED3" s="3">
        <v>0</v>
      </c>
      <c r="EE3" s="3">
        <v>1</v>
      </c>
      <c r="EF3" s="3">
        <v>999</v>
      </c>
      <c r="EG3" s="3">
        <v>0</v>
      </c>
      <c r="EH3" s="3">
        <v>1</v>
      </c>
      <c r="EI3" s="3">
        <v>1</v>
      </c>
      <c r="EJ3" s="3">
        <v>1</v>
      </c>
      <c r="EK3" s="3">
        <v>0</v>
      </c>
      <c r="EL3" s="3">
        <v>0</v>
      </c>
      <c r="EM3" s="3">
        <v>999</v>
      </c>
      <c r="EN3" s="3">
        <v>0</v>
      </c>
      <c r="EO3" s="3">
        <v>1</v>
      </c>
      <c r="EP3" s="3">
        <v>999</v>
      </c>
      <c r="EQ3" s="3">
        <v>1</v>
      </c>
      <c r="ER3" s="3">
        <v>0</v>
      </c>
      <c r="ES3" s="3">
        <v>0</v>
      </c>
      <c r="ET3" s="3">
        <v>1</v>
      </c>
      <c r="EU3" s="3">
        <v>0</v>
      </c>
      <c r="EV3" s="3">
        <v>0</v>
      </c>
      <c r="EW3" s="3">
        <v>999</v>
      </c>
      <c r="EX3" s="3">
        <v>0</v>
      </c>
      <c r="EY3" s="3">
        <v>999</v>
      </c>
      <c r="EZ3" s="3">
        <v>0</v>
      </c>
      <c r="FA3" s="37">
        <v>1</v>
      </c>
      <c r="FB3" s="66">
        <f>IF($FC3&lt;=365,DATE($A3,MONTH($FC3),DAY($FC3)),DATE($A3+1,MONTH($FC3-365),DAY($FC3-365)))</f>
        <v>27095</v>
      </c>
      <c r="FC3" s="68">
        <v>432</v>
      </c>
      <c r="FD3" s="3">
        <v>2</v>
      </c>
      <c r="FE3" s="3">
        <v>0</v>
      </c>
      <c r="FF3" s="3">
        <v>0</v>
      </c>
      <c r="FG3" s="3">
        <v>0</v>
      </c>
      <c r="FH3" s="3">
        <v>0</v>
      </c>
      <c r="FI3" s="3">
        <v>2</v>
      </c>
      <c r="FJ3" s="3">
        <v>0</v>
      </c>
      <c r="FK3" s="3">
        <v>0</v>
      </c>
      <c r="FL3" s="3">
        <v>0</v>
      </c>
      <c r="FM3" s="3">
        <v>0</v>
      </c>
      <c r="FN3" s="3">
        <v>2</v>
      </c>
    </row>
    <row r="4" spans="1:170" x14ac:dyDescent="0.3">
      <c r="A4" s="18">
        <f>USMs!O4</f>
        <v>1974</v>
      </c>
      <c r="B4" s="20" t="str">
        <f>USMs!AI4</f>
        <v>1-2-MF_tec.xml</v>
      </c>
      <c r="C4" s="53">
        <f>MIN(Z4,AE4,AP4,CX4,CG4,CL4,CQ4)</f>
        <v>27097</v>
      </c>
      <c r="D4" s="53">
        <f>MAX(Z4,AE4,AP4,CX4,CG4,CL4,CQ4,FB4)</f>
        <v>27303</v>
      </c>
      <c r="E4" s="53">
        <f>IF(G4&lt;=365,DATE($A4,MONTH(G4),DAY(G4)),DATE($A4+1,MONTH(G4-365),DAY(G4-365)))</f>
        <v>27097</v>
      </c>
      <c r="F4" s="67" t="s">
        <v>400</v>
      </c>
      <c r="G4" s="68">
        <v>69</v>
      </c>
      <c r="H4" s="71">
        <f>IF(F4="Lisier de porcins",9,IF(F4="Lisier de bovins",8,IF(F4="Fumier de bovins",3,"pb")))</f>
        <v>8</v>
      </c>
      <c r="I4" s="68">
        <v>20</v>
      </c>
      <c r="J4" s="69">
        <f>IF(F4="Lisier de porcins",40.9,IF(F4="Lisier de bovins",36,IF(F4="Fumier de bovins",35.9,"pb")))</f>
        <v>36</v>
      </c>
      <c r="K4" s="69">
        <f>IF(F4="Lisier de porcins",11.9,IF(F4="Lisier de bovins",12,IF(F4="Fumier de bovins",18.1,"pb")))</f>
        <v>12</v>
      </c>
      <c r="L4" s="69">
        <f>IF(F4="Lisier de porcins",30.7/1000*(100-M4),IF(F4="Lisier de bovins",25.6/1000*(100-M4),IF(F4="Fumier de bovins",1.3/1000*(100-M4),"pb")))</f>
        <v>0.19455999999999987</v>
      </c>
      <c r="M4" s="70">
        <f>IF(F4="Lisier de porcins",100-5,IF(F4="Lisier de bovins",100-7.6,IF(F4="Fumier de bovins",100-21.1,"pb")))</f>
        <v>92.4</v>
      </c>
      <c r="N4" s="53">
        <f>IF(P4&lt;=365,DATE($A4,MONTH(P4),DAY(P4)),DATE($A4+1,MONTH(P4-365),DAY(P4-365)))</f>
        <v>27097</v>
      </c>
      <c r="O4" s="66" t="s">
        <v>360</v>
      </c>
      <c r="P4" s="68">
        <v>69</v>
      </c>
      <c r="Q4" s="71">
        <f>IF(O4="Lisier de porcins",9,IF(O4="Lisier de bovins",8,IF(O4="Fumier de bovins",3,"pb")))</f>
        <v>3</v>
      </c>
      <c r="R4" s="68">
        <v>25</v>
      </c>
      <c r="S4" s="69">
        <f>IF(O4="Lisier de porcins",40.9,IF(O4="Lisier de bovins",36,IF(O4="Fumier de bovins",35.9,"pb")))</f>
        <v>35.9</v>
      </c>
      <c r="T4" s="69">
        <f>IF(O4="Lisier de porcins",11.9,IF(O4="Lisier de bovins",12,IF(O4="Fumier de bovins",18.1,"pb")))</f>
        <v>18.100000000000001</v>
      </c>
      <c r="U4" s="69">
        <f>IF(O4="Lisier de porcins",30.7/1000*(100-V4),IF(O4="Lisier de bovins",25.6/1000*(100-V4),IF(O4="Fumier de bovins",1.3/1000*(100-V4),"pb")))</f>
        <v>2.7429999999999993E-2</v>
      </c>
      <c r="V4" s="70">
        <f>IF(O4="Lisier de porcins",100-5,IF(O4="Lisier de bovins",100-7.6,IF(O4="Fumier de bovins",100-21.1,"pb")))</f>
        <v>78.900000000000006</v>
      </c>
      <c r="W4" s="37">
        <v>1</v>
      </c>
      <c r="X4" s="56">
        <v>0.14000000000000001</v>
      </c>
      <c r="Y4" s="37">
        <v>5</v>
      </c>
      <c r="Z4" s="53">
        <f>IF(AB4&lt;=365,DATE($A4,MONTH(AB4),DAY(AB4)),DATE($A4+1,MONTH(AB4-365),DAY(AB4-365)))</f>
        <v>27097</v>
      </c>
      <c r="AA4" s="62" t="s">
        <v>395</v>
      </c>
      <c r="AB4" s="61">
        <v>69</v>
      </c>
      <c r="AC4" s="61">
        <v>4</v>
      </c>
      <c r="AD4" s="61">
        <v>8</v>
      </c>
      <c r="AE4" s="53">
        <f>IF(AG4&lt;=365,DATE($A4,MONTH(AG4),DAY(AG4)),DATE($A4+1,MONTH(AG4-365),DAY(AG4-365)))</f>
        <v>27119</v>
      </c>
      <c r="AF4" s="62" t="s">
        <v>297</v>
      </c>
      <c r="AG4" s="61">
        <v>91</v>
      </c>
      <c r="AH4" s="61">
        <v>7</v>
      </c>
      <c r="AI4" s="61">
        <v>15</v>
      </c>
      <c r="AJ4" s="53">
        <f>IF(AL4&lt;=365,DATE($A4,MONTH(AL4),DAY(AL4)),DATE($A4+1,MONTH(AL4-365),DAY(AL4-365)))</f>
        <v>27145</v>
      </c>
      <c r="AK4" s="62" t="s">
        <v>298</v>
      </c>
      <c r="AL4" s="61">
        <v>117</v>
      </c>
      <c r="AM4" s="61">
        <v>4</v>
      </c>
      <c r="AN4" s="61">
        <v>8</v>
      </c>
      <c r="AO4" s="18" t="str">
        <f>USMs!Q4</f>
        <v>maïs fourrage</v>
      </c>
      <c r="AP4" s="53">
        <f t="shared" si="1"/>
        <v>27139</v>
      </c>
      <c r="AQ4" s="61">
        <v>111</v>
      </c>
      <c r="AR4" s="55">
        <f>IF(AO4="blé tendre",2.5,IF(AO4="ray grass d'Italie",2,IF(AO4="maïs fourrage",4,IF(OR(AO4="prairie",AO4="prairie org"),1,"pb"))))</f>
        <v>4</v>
      </c>
      <c r="AS4" s="55">
        <f>IF(AO4="blé tendre",350,IF(AO4="ray grass d'Italie",300,IF(AO4="maïs fourrage",8,IF(OR(AO4="prairie",AO4="prairie org"),950,"pb"))))</f>
        <v>8</v>
      </c>
      <c r="AT4" s="55" t="str">
        <f>IF(AO4="blé tendre","Soissons",IF(AO4="ray grass d'Italie","RGI.cv.SUXYL",IF(AO4="maïs fourrage","Furio",IF(AO4="prairie","fetuque","pb"))))</f>
        <v>Furio</v>
      </c>
      <c r="AU4" s="18">
        <f>IF(AO4="blé tendre",4,IF(AO4="ray grass d'Italie",1,IF(AO4="maïs fourrage",4,IF(AO4="prairie",1,"pb"))))</f>
        <v>4</v>
      </c>
      <c r="AV4" s="3">
        <v>2</v>
      </c>
      <c r="AW4" s="3">
        <v>0</v>
      </c>
      <c r="AX4" s="3">
        <v>0</v>
      </c>
      <c r="AY4" s="3">
        <v>2</v>
      </c>
      <c r="AZ4" s="3">
        <v>0</v>
      </c>
      <c r="BA4" s="3">
        <v>0</v>
      </c>
      <c r="BB4" s="37">
        <v>999</v>
      </c>
      <c r="BC4" s="37">
        <v>999</v>
      </c>
      <c r="BD4" s="37">
        <v>999</v>
      </c>
      <c r="BE4" s="29">
        <v>2</v>
      </c>
      <c r="BF4" s="3">
        <v>118</v>
      </c>
      <c r="BG4" s="3">
        <v>999</v>
      </c>
      <c r="BH4" s="3">
        <v>999</v>
      </c>
      <c r="BI4" s="3">
        <v>999</v>
      </c>
      <c r="BJ4" s="3">
        <v>999</v>
      </c>
      <c r="BK4" s="3">
        <v>999</v>
      </c>
      <c r="BL4" s="3">
        <v>999</v>
      </c>
      <c r="BM4" s="3">
        <v>999</v>
      </c>
      <c r="BN4" s="3">
        <v>999</v>
      </c>
      <c r="BO4" s="3">
        <v>1</v>
      </c>
      <c r="BP4" s="3">
        <v>2</v>
      </c>
      <c r="BQ4" s="3">
        <v>0</v>
      </c>
      <c r="BR4" s="3">
        <v>0</v>
      </c>
      <c r="BS4" s="3">
        <v>0</v>
      </c>
      <c r="BT4" s="37">
        <v>3</v>
      </c>
      <c r="BU4" s="37">
        <v>999</v>
      </c>
      <c r="BV4" s="37">
        <v>999</v>
      </c>
      <c r="BW4" s="37">
        <v>0</v>
      </c>
      <c r="BX4" s="37">
        <v>0</v>
      </c>
      <c r="BY4" s="15">
        <v>2</v>
      </c>
      <c r="BZ4" s="3">
        <v>1</v>
      </c>
      <c r="CA4" s="3">
        <v>0</v>
      </c>
      <c r="CB4" s="3">
        <v>200</v>
      </c>
      <c r="CC4" s="3">
        <v>0.01</v>
      </c>
      <c r="CD4" s="3">
        <v>2</v>
      </c>
      <c r="CE4" s="3">
        <v>1</v>
      </c>
      <c r="CF4" s="3">
        <v>0</v>
      </c>
      <c r="CG4" s="53"/>
      <c r="CH4" s="96"/>
      <c r="CI4" s="64"/>
      <c r="CJ4" s="65"/>
      <c r="CK4" s="32" t="str">
        <f>IF(CH4="","",VLOOKUP(CH4,Liste_engrais!$A$2:$B$6,2,FALSE))</f>
        <v/>
      </c>
      <c r="CL4" s="53"/>
      <c r="CM4" s="96"/>
      <c r="CN4" s="64"/>
      <c r="CO4" s="65"/>
      <c r="CP4" s="32" t="str">
        <f>IF(CM4="","",VLOOKUP(CM4,Liste_engrais!$A$2:$B$6,2,FALSE))</f>
        <v/>
      </c>
      <c r="CQ4" s="63" t="str">
        <f>IF($AO4="sol nu","",IF(ISERROR(VLOOKUP(CONCATENATE(#REF!,"_",$A4,#REF!,"_",#REF!,"_3"),#REF!,3,FALSE)),"",VLOOKUP(CONCATENATE(#REF!,"_",$A4,#REF!,"_",#REF!,"_3"),#REF!,3,FALSE)))</f>
        <v/>
      </c>
      <c r="CR4" s="96" t="s">
        <v>338</v>
      </c>
      <c r="CS4" s="64" t="s">
        <v>338</v>
      </c>
      <c r="CT4" s="64" t="s">
        <v>338</v>
      </c>
      <c r="CU4" s="32" t="str">
        <f>IF(CR4="","",VLOOKUP(CR4,Liste_engrais!$A$2:$B$6,2,FALSE))</f>
        <v/>
      </c>
      <c r="CV4" s="3">
        <v>1</v>
      </c>
      <c r="CW4" s="3">
        <v>0</v>
      </c>
      <c r="CX4" s="53">
        <f t="shared" si="4"/>
        <v>27303</v>
      </c>
      <c r="CY4" s="64">
        <v>275</v>
      </c>
      <c r="CZ4" s="18" t="str">
        <f>IF(AO4="maïs fourrage","stubbleveg",IF(AO4="ray grass d'Italie","whole_crop","stubble+roots"))</f>
        <v>stubbleveg</v>
      </c>
      <c r="DA4" s="37">
        <f>IF(AO4="maïs fourrage",1,2)</f>
        <v>1</v>
      </c>
      <c r="DB4" s="18">
        <f>IF(AO4="maïs fourrage",0.1,0)</f>
        <v>0.1</v>
      </c>
      <c r="DC4" s="3">
        <v>1</v>
      </c>
      <c r="DD4" s="3">
        <v>1</v>
      </c>
      <c r="DE4" s="3">
        <v>0</v>
      </c>
      <c r="DF4" s="29">
        <v>1</v>
      </c>
      <c r="DG4" s="3">
        <v>1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1</v>
      </c>
      <c r="DN4" s="3">
        <v>2</v>
      </c>
      <c r="DO4" s="3">
        <v>0</v>
      </c>
      <c r="DP4" s="3">
        <v>2</v>
      </c>
      <c r="DQ4" s="41">
        <v>2</v>
      </c>
      <c r="DR4" s="3">
        <v>2</v>
      </c>
      <c r="DS4" s="3">
        <v>0</v>
      </c>
      <c r="DT4" s="3" t="s">
        <v>166</v>
      </c>
      <c r="DU4" s="3">
        <v>1</v>
      </c>
      <c r="DV4" s="3">
        <v>0</v>
      </c>
      <c r="DW4" s="3">
        <v>0</v>
      </c>
      <c r="DX4" s="3">
        <v>1</v>
      </c>
      <c r="DY4" s="3">
        <v>0</v>
      </c>
      <c r="DZ4" s="3">
        <v>0</v>
      </c>
      <c r="EA4" s="3">
        <v>0</v>
      </c>
      <c r="EB4" s="3">
        <v>2</v>
      </c>
      <c r="EC4" s="3">
        <v>999</v>
      </c>
      <c r="ED4" s="3">
        <v>0</v>
      </c>
      <c r="EE4" s="3">
        <v>1</v>
      </c>
      <c r="EF4" s="3">
        <v>999</v>
      </c>
      <c r="EG4" s="3">
        <v>0</v>
      </c>
      <c r="EH4" s="3">
        <v>1</v>
      </c>
      <c r="EI4" s="3">
        <v>1</v>
      </c>
      <c r="EJ4" s="3">
        <v>1</v>
      </c>
      <c r="EK4" s="3">
        <v>0</v>
      </c>
      <c r="EL4" s="3">
        <v>0</v>
      </c>
      <c r="EM4" s="3">
        <v>999</v>
      </c>
      <c r="EN4" s="3">
        <v>0</v>
      </c>
      <c r="EO4" s="3">
        <v>1</v>
      </c>
      <c r="EP4" s="3">
        <v>999</v>
      </c>
      <c r="EQ4" s="3">
        <v>1</v>
      </c>
      <c r="ER4" s="3">
        <v>0</v>
      </c>
      <c r="ES4" s="3">
        <v>0</v>
      </c>
      <c r="ET4" s="3">
        <v>1</v>
      </c>
      <c r="EU4" s="3">
        <v>0</v>
      </c>
      <c r="EV4" s="3">
        <v>0</v>
      </c>
      <c r="EW4" s="3">
        <v>999</v>
      </c>
      <c r="EX4" s="3">
        <v>0</v>
      </c>
      <c r="EY4" s="3">
        <v>999</v>
      </c>
      <c r="EZ4" s="3">
        <v>0</v>
      </c>
      <c r="FA4" s="37">
        <v>2</v>
      </c>
      <c r="FC4" s="18">
        <f t="shared" si="8"/>
        <v>999</v>
      </c>
      <c r="FD4" s="3">
        <v>2</v>
      </c>
      <c r="FE4" s="3">
        <v>0</v>
      </c>
      <c r="FF4" s="3">
        <v>0</v>
      </c>
      <c r="FG4" s="3">
        <v>0</v>
      </c>
      <c r="FH4" s="3">
        <v>0</v>
      </c>
      <c r="FI4" s="3">
        <v>2</v>
      </c>
      <c r="FJ4" s="3">
        <v>0</v>
      </c>
      <c r="FK4" s="3">
        <v>0</v>
      </c>
      <c r="FL4" s="3">
        <v>0</v>
      </c>
      <c r="FM4" s="3">
        <v>0</v>
      </c>
      <c r="FN4" s="3">
        <v>2</v>
      </c>
    </row>
  </sheetData>
  <pageMargins left="0.7" right="0.7" top="0.75" bottom="0.75" header="0.3" footer="0.3"/>
  <pageSetup paperSize="9" orientation="portrait" verticalDpi="30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3"/>
  <sheetViews>
    <sheetView workbookViewId="0">
      <selection activeCell="A2" sqref="A2"/>
    </sheetView>
  </sheetViews>
  <sheetFormatPr baseColWidth="10" defaultRowHeight="14.4" x14ac:dyDescent="0.3"/>
  <cols>
    <col min="1" max="1" width="21.6640625" style="1" bestFit="1" customWidth="1"/>
    <col min="2" max="2" width="9.88671875" style="1" bestFit="1" customWidth="1"/>
    <col min="3" max="3" width="13" style="2" bestFit="1" customWidth="1"/>
    <col min="4" max="4" width="10.33203125" bestFit="1" customWidth="1"/>
    <col min="5" max="5" width="11.5546875" bestFit="1" customWidth="1"/>
    <col min="6" max="6" width="23.5546875" style="35" bestFit="1" customWidth="1"/>
    <col min="7" max="7" width="18.5546875" style="35" bestFit="1" customWidth="1"/>
    <col min="8" max="8" width="18.6640625" style="35" bestFit="1" customWidth="1"/>
    <col min="9" max="9" width="16.109375" style="35" bestFit="1" customWidth="1"/>
    <col min="10" max="10" width="19.109375" style="35" bestFit="1" customWidth="1"/>
    <col min="11" max="11" width="13.6640625" style="35" customWidth="1"/>
    <col min="12" max="12" width="16.88671875" style="35" customWidth="1"/>
    <col min="13" max="13" width="18.5546875" style="36" customWidth="1"/>
    <col min="14" max="17" width="18.6640625" bestFit="1" customWidth="1"/>
    <col min="18" max="18" width="18.6640625" style="1" bestFit="1" customWidth="1"/>
    <col min="19" max="22" width="8" bestFit="1" customWidth="1"/>
    <col min="23" max="23" width="8" style="1" bestFit="1" customWidth="1"/>
    <col min="24" max="27" width="10.5546875" bestFit="1" customWidth="1"/>
    <col min="28" max="28" width="10.5546875" style="1" bestFit="1" customWidth="1"/>
    <col min="29" max="32" width="10.44140625" bestFit="1" customWidth="1"/>
    <col min="33" max="33" width="10.44140625" style="1" bestFit="1" customWidth="1"/>
  </cols>
  <sheetData>
    <row r="1" spans="1:33" ht="15" thickBot="1" x14ac:dyDescent="0.35">
      <c r="A1" s="4" t="s">
        <v>17</v>
      </c>
      <c r="B1" s="5" t="s">
        <v>8</v>
      </c>
      <c r="C1" s="7" t="s">
        <v>18</v>
      </c>
      <c r="D1" s="6" t="s">
        <v>19</v>
      </c>
      <c r="E1" s="6" t="s">
        <v>22</v>
      </c>
      <c r="F1" s="38" t="s">
        <v>227</v>
      </c>
      <c r="G1" s="38" t="s">
        <v>228</v>
      </c>
      <c r="H1" s="38" t="s">
        <v>229</v>
      </c>
      <c r="I1" s="38" t="s">
        <v>230</v>
      </c>
      <c r="J1" s="38" t="s">
        <v>231</v>
      </c>
      <c r="K1" s="42" t="s">
        <v>20</v>
      </c>
      <c r="L1" s="42" t="s">
        <v>21</v>
      </c>
      <c r="M1" s="43" t="s">
        <v>257</v>
      </c>
      <c r="N1" s="8" t="s">
        <v>23</v>
      </c>
      <c r="O1" s="8" t="s">
        <v>24</v>
      </c>
      <c r="P1" s="8" t="s">
        <v>25</v>
      </c>
      <c r="Q1" s="8" t="s">
        <v>26</v>
      </c>
      <c r="R1" s="9" t="s">
        <v>27</v>
      </c>
      <c r="S1" s="10" t="s">
        <v>258</v>
      </c>
      <c r="T1" s="10" t="s">
        <v>259</v>
      </c>
      <c r="U1" s="10" t="s">
        <v>260</v>
      </c>
      <c r="V1" s="10" t="s">
        <v>261</v>
      </c>
      <c r="W1" s="11" t="s">
        <v>262</v>
      </c>
      <c r="X1" s="12" t="s">
        <v>263</v>
      </c>
      <c r="Y1" s="12" t="s">
        <v>264</v>
      </c>
      <c r="Z1" s="12" t="s">
        <v>265</v>
      </c>
      <c r="AA1" s="12" t="s">
        <v>266</v>
      </c>
      <c r="AB1" s="4" t="s">
        <v>267</v>
      </c>
      <c r="AC1" s="13" t="s">
        <v>268</v>
      </c>
      <c r="AD1" s="13" t="s">
        <v>269</v>
      </c>
      <c r="AE1" s="13" t="s">
        <v>270</v>
      </c>
      <c r="AF1" s="13" t="s">
        <v>271</v>
      </c>
      <c r="AG1" s="14" t="s">
        <v>272</v>
      </c>
    </row>
    <row r="2" spans="1:33" x14ac:dyDescent="0.3">
      <c r="A2" s="17" t="s">
        <v>294</v>
      </c>
      <c r="B2" s="1">
        <v>1</v>
      </c>
      <c r="C2" s="33" t="s">
        <v>165</v>
      </c>
      <c r="D2" s="21">
        <v>0</v>
      </c>
      <c r="E2" s="21">
        <v>0</v>
      </c>
      <c r="F2" s="39">
        <v>2</v>
      </c>
      <c r="G2" s="39">
        <v>0</v>
      </c>
      <c r="H2" s="39">
        <v>0</v>
      </c>
      <c r="I2" s="39">
        <v>0</v>
      </c>
      <c r="J2" s="39">
        <v>0</v>
      </c>
      <c r="K2" s="44">
        <v>0</v>
      </c>
      <c r="L2" s="45">
        <v>0</v>
      </c>
      <c r="M2" s="46">
        <v>0</v>
      </c>
      <c r="N2" s="3">
        <v>0</v>
      </c>
      <c r="O2" s="3">
        <v>0</v>
      </c>
      <c r="P2" s="3">
        <v>0</v>
      </c>
      <c r="Q2" s="3">
        <v>0</v>
      </c>
      <c r="R2" s="16">
        <v>0</v>
      </c>
      <c r="S2" s="27">
        <v>0</v>
      </c>
      <c r="T2" s="27">
        <v>0</v>
      </c>
      <c r="U2" s="27">
        <v>0</v>
      </c>
      <c r="V2" s="27">
        <v>0</v>
      </c>
      <c r="W2" s="25">
        <v>0</v>
      </c>
      <c r="X2" s="27">
        <v>20</v>
      </c>
      <c r="Y2" s="27">
        <v>15</v>
      </c>
      <c r="Z2" s="27">
        <v>15</v>
      </c>
      <c r="AA2" s="27">
        <v>1</v>
      </c>
      <c r="AB2" s="25">
        <v>0</v>
      </c>
      <c r="AC2" s="27">
        <v>5</v>
      </c>
      <c r="AD2" s="27">
        <v>0</v>
      </c>
      <c r="AE2" s="27">
        <v>0</v>
      </c>
      <c r="AF2" s="26">
        <v>0</v>
      </c>
      <c r="AG2" s="25">
        <v>0</v>
      </c>
    </row>
    <row r="3" spans="1:33" s="23" customFormat="1" x14ac:dyDescent="0.3">
      <c r="A3" s="17" t="s">
        <v>293</v>
      </c>
      <c r="B3" s="24">
        <v>1</v>
      </c>
      <c r="C3" s="33" t="s">
        <v>224</v>
      </c>
      <c r="D3" s="21">
        <v>0</v>
      </c>
      <c r="E3" s="30">
        <v>30</v>
      </c>
      <c r="F3" s="39">
        <v>2</v>
      </c>
      <c r="G3" s="39">
        <v>0</v>
      </c>
      <c r="H3" s="39">
        <v>0</v>
      </c>
      <c r="I3" s="39">
        <v>0</v>
      </c>
      <c r="J3" s="39">
        <v>0</v>
      </c>
      <c r="K3" s="44">
        <v>0</v>
      </c>
      <c r="L3" s="45">
        <v>0</v>
      </c>
      <c r="M3" s="46">
        <v>0</v>
      </c>
      <c r="N3" s="34">
        <v>1</v>
      </c>
      <c r="O3" s="3">
        <v>0</v>
      </c>
      <c r="P3" s="3">
        <v>0</v>
      </c>
      <c r="Q3" s="3">
        <v>0</v>
      </c>
      <c r="R3" s="16">
        <v>0</v>
      </c>
      <c r="S3" s="27">
        <v>0</v>
      </c>
      <c r="T3" s="27">
        <v>0</v>
      </c>
      <c r="U3" s="27">
        <v>0</v>
      </c>
      <c r="V3" s="27">
        <v>0</v>
      </c>
      <c r="W3" s="25">
        <v>0</v>
      </c>
      <c r="X3" s="27">
        <v>20</v>
      </c>
      <c r="Y3" s="27">
        <v>15</v>
      </c>
      <c r="Z3" s="27">
        <v>15</v>
      </c>
      <c r="AA3" s="27">
        <v>1</v>
      </c>
      <c r="AB3" s="25">
        <v>0</v>
      </c>
      <c r="AC3" s="27">
        <v>5</v>
      </c>
      <c r="AD3" s="27">
        <v>0</v>
      </c>
      <c r="AE3" s="27">
        <v>0</v>
      </c>
      <c r="AF3" s="26">
        <v>0</v>
      </c>
      <c r="AG3" s="25">
        <v>0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5"/>
  <sheetViews>
    <sheetView workbookViewId="0">
      <pane xSplit="1" ySplit="1" topLeftCell="F2" activePane="bottomRight" state="frozen"/>
      <selection pane="topRight" activeCell="B1" sqref="B1"/>
      <selection pane="bottomLeft" activeCell="A2" sqref="A2"/>
      <selection pane="bottomRight" activeCell="H6" sqref="H6"/>
    </sheetView>
  </sheetViews>
  <sheetFormatPr baseColWidth="10" defaultColWidth="11.44140625" defaultRowHeight="14.4" x14ac:dyDescent="0.3"/>
  <cols>
    <col min="1" max="1" width="16.6640625" style="15" bestFit="1" customWidth="1"/>
    <col min="2" max="2" width="3.5546875" style="15" bestFit="1" customWidth="1"/>
    <col min="3" max="3" width="7.33203125" style="15" bestFit="1" customWidth="1"/>
    <col min="4" max="4" width="7.33203125" style="15" customWidth="1"/>
    <col min="5" max="5" width="8" style="15" bestFit="1" customWidth="1"/>
    <col min="6" max="6" width="5.5546875" style="15" bestFit="1" customWidth="1"/>
    <col min="7" max="7" width="5.6640625" style="15" bestFit="1" customWidth="1"/>
    <col min="8" max="8" width="8.33203125" style="15" bestFit="1" customWidth="1"/>
    <col min="9" max="9" width="7.6640625" style="15" bestFit="1" customWidth="1"/>
    <col min="10" max="10" width="13.5546875" style="15" bestFit="1" customWidth="1"/>
    <col min="11" max="11" width="11.109375" style="15" bestFit="1" customWidth="1"/>
    <col min="12" max="12" width="10" style="15" bestFit="1" customWidth="1"/>
    <col min="13" max="13" width="8.6640625" style="15" bestFit="1" customWidth="1"/>
    <col min="14" max="14" width="6.6640625" style="15" bestFit="1" customWidth="1"/>
    <col min="15" max="15" width="6.5546875" style="15" bestFit="1" customWidth="1"/>
    <col min="16" max="16" width="11.5546875" style="15" bestFit="1" customWidth="1"/>
    <col min="17" max="17" width="9.44140625" style="15" bestFit="1" customWidth="1"/>
    <col min="18" max="18" width="7.88671875" style="15" bestFit="1" customWidth="1"/>
    <col min="19" max="19" width="8.88671875" style="15" bestFit="1" customWidth="1"/>
    <col min="20" max="20" width="10.5546875" style="15" bestFit="1" customWidth="1"/>
    <col min="21" max="21" width="3" style="15" bestFit="1" customWidth="1"/>
    <col min="22" max="22" width="6.88671875" style="15" bestFit="1" customWidth="1"/>
    <col min="23" max="23" width="6.6640625" style="15" bestFit="1" customWidth="1"/>
    <col min="24" max="24" width="6.88671875" style="15" bestFit="1" customWidth="1"/>
    <col min="25" max="25" width="11.6640625" style="15" bestFit="1" customWidth="1"/>
    <col min="26" max="26" width="12.44140625" style="15" bestFit="1" customWidth="1"/>
    <col min="27" max="27" width="9" style="15" bestFit="1" customWidth="1"/>
    <col min="28" max="28" width="9.33203125" style="15" bestFit="1" customWidth="1"/>
    <col min="29" max="29" width="3.88671875" style="15" bestFit="1" customWidth="1"/>
    <col min="30" max="30" width="4" style="15" bestFit="1" customWidth="1"/>
    <col min="31" max="32" width="5.88671875" style="15" bestFit="1" customWidth="1"/>
    <col min="33" max="33" width="8.5546875" style="15" bestFit="1" customWidth="1"/>
    <col min="34" max="16384" width="11.44140625" style="15"/>
  </cols>
  <sheetData>
    <row r="1" spans="1:33" x14ac:dyDescent="0.3">
      <c r="A1" s="52" t="s">
        <v>133</v>
      </c>
      <c r="B1" s="52" t="s">
        <v>134</v>
      </c>
      <c r="C1" s="52" t="s">
        <v>135</v>
      </c>
      <c r="D1" s="52" t="s">
        <v>232</v>
      </c>
      <c r="E1" s="52" t="s">
        <v>136</v>
      </c>
      <c r="F1" s="52" t="s">
        <v>137</v>
      </c>
      <c r="G1" s="52" t="s">
        <v>138</v>
      </c>
      <c r="H1" s="52" t="s">
        <v>139</v>
      </c>
      <c r="I1" s="52" t="s">
        <v>140</v>
      </c>
      <c r="J1" s="52" t="s">
        <v>141</v>
      </c>
      <c r="K1" s="52" t="s">
        <v>142</v>
      </c>
      <c r="L1" s="52" t="s">
        <v>143</v>
      </c>
      <c r="M1" s="52" t="s">
        <v>144</v>
      </c>
      <c r="N1" s="52" t="s">
        <v>145</v>
      </c>
      <c r="O1" s="52" t="s">
        <v>146</v>
      </c>
      <c r="P1" s="52" t="s">
        <v>147</v>
      </c>
      <c r="Q1" s="52" t="s">
        <v>148</v>
      </c>
      <c r="R1" s="52" t="s">
        <v>149</v>
      </c>
      <c r="S1" s="52" t="s">
        <v>150</v>
      </c>
      <c r="T1" s="52" t="s">
        <v>151</v>
      </c>
      <c r="U1" s="52" t="s">
        <v>152</v>
      </c>
      <c r="V1" s="52" t="s">
        <v>153</v>
      </c>
      <c r="W1" s="52" t="s">
        <v>154</v>
      </c>
      <c r="X1" s="52" t="s">
        <v>155</v>
      </c>
      <c r="Y1" s="52" t="s">
        <v>156</v>
      </c>
      <c r="Z1" s="52" t="s">
        <v>157</v>
      </c>
      <c r="AA1" s="52" t="s">
        <v>158</v>
      </c>
      <c r="AB1" s="52" t="s">
        <v>159</v>
      </c>
      <c r="AC1" s="52" t="s">
        <v>160</v>
      </c>
      <c r="AD1" s="52" t="s">
        <v>161</v>
      </c>
      <c r="AE1" s="52" t="s">
        <v>162</v>
      </c>
      <c r="AF1" s="52" t="s">
        <v>163</v>
      </c>
      <c r="AG1" s="52" t="s">
        <v>164</v>
      </c>
    </row>
    <row r="2" spans="1:33" x14ac:dyDescent="0.3">
      <c r="A2" s="29" t="s">
        <v>364</v>
      </c>
      <c r="B2" s="72">
        <v>2.5</v>
      </c>
      <c r="C2" s="3">
        <v>0</v>
      </c>
      <c r="D2" s="73">
        <v>0.02</v>
      </c>
      <c r="E2" s="95">
        <v>48.558450000000001</v>
      </c>
      <c r="F2" s="3">
        <v>1000</v>
      </c>
      <c r="G2" s="58">
        <v>12.5694508946171</v>
      </c>
      <c r="H2" s="3">
        <v>3</v>
      </c>
      <c r="I2" s="3">
        <v>1.26</v>
      </c>
      <c r="J2" s="3">
        <v>2</v>
      </c>
      <c r="K2" s="3">
        <v>1</v>
      </c>
      <c r="L2" s="3">
        <v>440</v>
      </c>
      <c r="M2" s="3">
        <v>800</v>
      </c>
      <c r="N2" s="3">
        <v>-0.5</v>
      </c>
      <c r="O2" s="3">
        <v>-0.55000000000000004</v>
      </c>
      <c r="P2" s="3">
        <v>500</v>
      </c>
      <c r="Q2" s="3">
        <v>1.3</v>
      </c>
      <c r="R2" s="3">
        <v>0.8</v>
      </c>
      <c r="S2" s="3">
        <v>1</v>
      </c>
      <c r="T2" s="15">
        <v>-1.4</v>
      </c>
      <c r="U2" s="3">
        <v>50</v>
      </c>
      <c r="V2" s="3">
        <v>0.23</v>
      </c>
      <c r="W2" s="3">
        <v>0.18</v>
      </c>
      <c r="X2" s="3">
        <v>0.62</v>
      </c>
      <c r="Y2" s="3">
        <v>1</v>
      </c>
      <c r="Z2" s="3">
        <v>1</v>
      </c>
      <c r="AA2" s="15">
        <v>2</v>
      </c>
      <c r="AB2" s="3">
        <v>0.7</v>
      </c>
      <c r="AC2" s="3">
        <v>6</v>
      </c>
      <c r="AD2" s="3">
        <v>0.5</v>
      </c>
      <c r="AE2" s="3">
        <v>0.16</v>
      </c>
      <c r="AF2" s="3">
        <v>4.0000000000000001E-3</v>
      </c>
      <c r="AG2" s="15">
        <v>0.59</v>
      </c>
    </row>
    <row r="3" spans="1:33" x14ac:dyDescent="0.3">
      <c r="A3" s="29" t="s">
        <v>368</v>
      </c>
      <c r="B3" s="72">
        <v>2.5</v>
      </c>
      <c r="C3" s="3">
        <v>0</v>
      </c>
      <c r="D3" s="73">
        <v>0.02</v>
      </c>
      <c r="E3" s="74">
        <f>E2</f>
        <v>48.558450000000001</v>
      </c>
      <c r="F3" s="3">
        <v>1000</v>
      </c>
      <c r="G3" s="58">
        <v>12.46535141357</v>
      </c>
      <c r="H3" s="3">
        <v>3</v>
      </c>
      <c r="I3" s="3">
        <v>1.26</v>
      </c>
      <c r="J3" s="3">
        <v>2</v>
      </c>
      <c r="K3" s="3">
        <v>1</v>
      </c>
      <c r="L3" s="3">
        <v>440</v>
      </c>
      <c r="M3" s="3">
        <v>800</v>
      </c>
      <c r="N3" s="3">
        <v>-0.5</v>
      </c>
      <c r="O3" s="3">
        <v>-0.55000000000000004</v>
      </c>
      <c r="P3" s="3">
        <v>500</v>
      </c>
      <c r="Q3" s="3">
        <v>1.3</v>
      </c>
      <c r="R3" s="3">
        <v>0.8</v>
      </c>
      <c r="S3" s="3">
        <v>1</v>
      </c>
      <c r="T3" s="15">
        <v>-1.4</v>
      </c>
      <c r="U3" s="3">
        <v>50</v>
      </c>
      <c r="V3" s="3">
        <v>0.23</v>
      </c>
      <c r="W3" s="3">
        <v>0.18</v>
      </c>
      <c r="X3" s="3">
        <v>0.62</v>
      </c>
      <c r="Y3" s="3">
        <v>1</v>
      </c>
      <c r="Z3" s="3">
        <v>1</v>
      </c>
      <c r="AA3" s="15">
        <v>2</v>
      </c>
      <c r="AB3" s="3">
        <v>0.7</v>
      </c>
      <c r="AC3" s="3">
        <v>6</v>
      </c>
      <c r="AD3" s="3">
        <v>0.5</v>
      </c>
      <c r="AE3" s="3">
        <v>0.16</v>
      </c>
      <c r="AF3" s="3">
        <v>4.0000000000000001E-3</v>
      </c>
      <c r="AG3" s="15">
        <v>0.59</v>
      </c>
    </row>
    <row r="4" spans="1:33" x14ac:dyDescent="0.3">
      <c r="A4" s="29" t="s">
        <v>369</v>
      </c>
      <c r="B4" s="72">
        <v>2.5</v>
      </c>
      <c r="C4" s="3">
        <v>0</v>
      </c>
      <c r="D4" s="73">
        <v>0.02</v>
      </c>
      <c r="E4" s="74">
        <f>E2</f>
        <v>48.558450000000001</v>
      </c>
      <c r="F4" s="3">
        <v>1000</v>
      </c>
      <c r="G4" s="58">
        <v>12.555518286894801</v>
      </c>
      <c r="H4" s="3">
        <v>3</v>
      </c>
      <c r="I4" s="3">
        <v>1.26</v>
      </c>
      <c r="J4" s="3">
        <v>2</v>
      </c>
      <c r="K4" s="3">
        <v>1</v>
      </c>
      <c r="L4" s="3">
        <v>440</v>
      </c>
      <c r="M4" s="3">
        <v>800</v>
      </c>
      <c r="N4" s="3">
        <v>-0.5</v>
      </c>
      <c r="O4" s="3">
        <v>-0.55000000000000004</v>
      </c>
      <c r="P4" s="3">
        <v>500</v>
      </c>
      <c r="Q4" s="3">
        <v>1.3</v>
      </c>
      <c r="R4" s="3">
        <v>0.8</v>
      </c>
      <c r="S4" s="3">
        <v>1</v>
      </c>
      <c r="T4" s="15">
        <v>-1.4</v>
      </c>
      <c r="U4" s="3">
        <v>50</v>
      </c>
      <c r="V4" s="3">
        <v>0.23</v>
      </c>
      <c r="W4" s="3">
        <v>0.18</v>
      </c>
      <c r="X4" s="3">
        <v>0.62</v>
      </c>
      <c r="Y4" s="3">
        <v>1</v>
      </c>
      <c r="Z4" s="3">
        <v>1</v>
      </c>
      <c r="AA4" s="15">
        <v>2</v>
      </c>
      <c r="AB4" s="3">
        <v>0.7</v>
      </c>
      <c r="AC4" s="3">
        <v>6</v>
      </c>
      <c r="AD4" s="3">
        <v>0.5</v>
      </c>
      <c r="AE4" s="3">
        <v>0.16</v>
      </c>
      <c r="AF4" s="3">
        <v>4.0000000000000001E-3</v>
      </c>
      <c r="AG4" s="15">
        <v>0.59</v>
      </c>
    </row>
    <row r="5" spans="1:33" x14ac:dyDescent="0.3">
      <c r="A5" s="29" t="s">
        <v>370</v>
      </c>
      <c r="B5" s="72">
        <v>2.5</v>
      </c>
      <c r="C5" s="3">
        <v>0</v>
      </c>
      <c r="D5" s="73">
        <v>0.02</v>
      </c>
      <c r="E5" s="74">
        <f>E2</f>
        <v>48.558450000000001</v>
      </c>
      <c r="F5" s="3">
        <v>1000</v>
      </c>
      <c r="G5" s="58">
        <v>12.583446403716099</v>
      </c>
      <c r="H5" s="3">
        <v>3</v>
      </c>
      <c r="I5" s="3">
        <v>1.26</v>
      </c>
      <c r="J5" s="3">
        <v>2</v>
      </c>
      <c r="K5" s="3">
        <v>1</v>
      </c>
      <c r="L5" s="3">
        <v>440</v>
      </c>
      <c r="M5" s="3">
        <v>800</v>
      </c>
      <c r="N5" s="3">
        <v>-0.5</v>
      </c>
      <c r="O5" s="3">
        <v>-0.55000000000000004</v>
      </c>
      <c r="P5" s="3">
        <v>500</v>
      </c>
      <c r="Q5" s="3">
        <v>1.3</v>
      </c>
      <c r="R5" s="3">
        <v>0.8</v>
      </c>
      <c r="S5" s="3">
        <v>1</v>
      </c>
      <c r="T5" s="15">
        <v>-1.4</v>
      </c>
      <c r="U5" s="3">
        <v>50</v>
      </c>
      <c r="V5" s="3">
        <v>0.23</v>
      </c>
      <c r="W5" s="3">
        <v>0.18</v>
      </c>
      <c r="X5" s="3">
        <v>0.62</v>
      </c>
      <c r="Y5" s="3">
        <v>1</v>
      </c>
      <c r="Z5" s="3">
        <v>1</v>
      </c>
      <c r="AA5" s="15">
        <v>2</v>
      </c>
      <c r="AB5" s="3">
        <v>0.7</v>
      </c>
      <c r="AC5" s="3">
        <v>6</v>
      </c>
      <c r="AD5" s="3">
        <v>0.5</v>
      </c>
      <c r="AE5" s="3">
        <v>0.16</v>
      </c>
      <c r="AF5" s="3">
        <v>4.0000000000000001E-3</v>
      </c>
      <c r="AG5" s="15">
        <v>0.59</v>
      </c>
    </row>
  </sheetData>
  <pageMargins left="0.7" right="0.7" top="0.75" bottom="0.75" header="0.3" footer="0.3"/>
  <pageSetup paperSize="9"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9"/>
  <sheetViews>
    <sheetView workbookViewId="0">
      <pane xSplit="4" ySplit="18" topLeftCell="AW19" activePane="bottomRight" state="frozen"/>
      <selection pane="topRight" activeCell="E1" sqref="E1"/>
      <selection pane="bottomLeft" activeCell="A19" sqref="A19"/>
      <selection pane="bottomRight" activeCell="B11" sqref="B11"/>
    </sheetView>
  </sheetViews>
  <sheetFormatPr baseColWidth="10" defaultColWidth="11.44140625" defaultRowHeight="14.4" x14ac:dyDescent="0.3"/>
  <cols>
    <col min="1" max="1" width="33.6640625" style="22" bestFit="1" customWidth="1"/>
    <col min="2" max="2" width="13.33203125" style="23" bestFit="1" customWidth="1"/>
    <col min="3" max="3" width="22.33203125" style="23" customWidth="1"/>
    <col min="4" max="4" width="20.33203125" style="23" customWidth="1"/>
    <col min="5" max="5" width="22" style="23" customWidth="1"/>
    <col min="6" max="13" width="20.44140625" style="23" bestFit="1" customWidth="1"/>
    <col min="14" max="14" width="21.5546875" style="23" bestFit="1" customWidth="1"/>
    <col min="15" max="15" width="21.6640625" style="23" bestFit="1" customWidth="1"/>
    <col min="16" max="19" width="20.44140625" style="23" bestFit="1" customWidth="1"/>
    <col min="20" max="20" width="18.6640625" style="23" bestFit="1" customWidth="1"/>
    <col min="21" max="21" width="18.5546875" style="23" bestFit="1" customWidth="1"/>
    <col min="22" max="22" width="21.5546875" style="23" bestFit="1" customWidth="1"/>
    <col min="23" max="23" width="21.6640625" style="23" bestFit="1" customWidth="1"/>
    <col min="24" max="24" width="17.44140625" style="23" bestFit="1" customWidth="1"/>
    <col min="25" max="25" width="17.6640625" style="23" bestFit="1" customWidth="1"/>
    <col min="26" max="26" width="15.44140625" style="23" bestFit="1" customWidth="1"/>
    <col min="27" max="27" width="17.6640625" style="23" bestFit="1" customWidth="1"/>
    <col min="28" max="28" width="15.44140625" style="23" bestFit="1" customWidth="1"/>
    <col min="29" max="29" width="17.6640625" style="23" bestFit="1" customWidth="1"/>
    <col min="30" max="30" width="15.44140625" style="23" bestFit="1" customWidth="1"/>
    <col min="31" max="31" width="17.6640625" style="23" bestFit="1" customWidth="1"/>
    <col min="32" max="32" width="15.44140625" style="23" bestFit="1" customWidth="1"/>
    <col min="33" max="33" width="17.6640625" style="23" bestFit="1" customWidth="1"/>
    <col min="34" max="34" width="15.44140625" style="23" bestFit="1" customWidth="1"/>
    <col min="35" max="35" width="17.6640625" style="23" bestFit="1" customWidth="1"/>
    <col min="36" max="36" width="15.44140625" style="23" bestFit="1" customWidth="1"/>
    <col min="37" max="37" width="17.6640625" style="23" bestFit="1" customWidth="1"/>
    <col min="38" max="38" width="15.44140625" style="23" bestFit="1" customWidth="1"/>
    <col min="39" max="39" width="17.6640625" style="23" bestFit="1" customWidth="1"/>
    <col min="40" max="40" width="15.44140625" style="23" bestFit="1" customWidth="1"/>
    <col min="41" max="41" width="17.6640625" style="23" bestFit="1" customWidth="1"/>
    <col min="42" max="42" width="15.44140625" style="23" bestFit="1" customWidth="1"/>
    <col min="43" max="43" width="17.6640625" style="23" bestFit="1" customWidth="1"/>
    <col min="44" max="44" width="15.44140625" style="23" bestFit="1" customWidth="1"/>
    <col min="45" max="45" width="17.6640625" style="23" bestFit="1" customWidth="1"/>
    <col min="46" max="46" width="15.44140625" style="23" bestFit="1" customWidth="1"/>
    <col min="47" max="47" width="17.6640625" style="23" bestFit="1" customWidth="1"/>
    <col min="48" max="48" width="15.44140625" style="23" bestFit="1" customWidth="1"/>
    <col min="49" max="49" width="17.6640625" style="23" bestFit="1" customWidth="1"/>
    <col min="50" max="50" width="15.44140625" style="23" bestFit="1" customWidth="1"/>
    <col min="51" max="51" width="17.6640625" style="23" bestFit="1" customWidth="1"/>
    <col min="52" max="52" width="15.44140625" style="23" bestFit="1" customWidth="1"/>
    <col min="53" max="53" width="17.6640625" style="23" bestFit="1" customWidth="1"/>
    <col min="54" max="54" width="15.44140625" style="23" bestFit="1" customWidth="1"/>
    <col min="55" max="55" width="17.6640625" style="23" bestFit="1" customWidth="1"/>
    <col min="56" max="56" width="15.44140625" style="23" bestFit="1" customWidth="1"/>
    <col min="57" max="16384" width="11.44140625" style="23"/>
  </cols>
  <sheetData>
    <row r="1" spans="1:51" x14ac:dyDescent="0.3">
      <c r="A1" s="22" t="s">
        <v>186</v>
      </c>
      <c r="B1" s="23" t="s">
        <v>187</v>
      </c>
      <c r="C1" s="23" t="s">
        <v>188</v>
      </c>
      <c r="D1" s="23" t="s">
        <v>189</v>
      </c>
      <c r="E1" s="23" t="s">
        <v>190</v>
      </c>
      <c r="F1" s="23" t="s">
        <v>191</v>
      </c>
      <c r="G1" s="23" t="s">
        <v>192</v>
      </c>
      <c r="H1" s="23" t="s">
        <v>193</v>
      </c>
      <c r="I1" s="23" t="s">
        <v>194</v>
      </c>
      <c r="J1" s="23" t="s">
        <v>195</v>
      </c>
      <c r="K1" s="23" t="s">
        <v>196</v>
      </c>
      <c r="L1" s="23" t="s">
        <v>197</v>
      </c>
      <c r="M1" s="23" t="s">
        <v>198</v>
      </c>
      <c r="N1" s="23" t="s">
        <v>199</v>
      </c>
      <c r="O1" s="23" t="s">
        <v>200</v>
      </c>
      <c r="P1" s="23" t="s">
        <v>201</v>
      </c>
      <c r="Q1" s="23" t="s">
        <v>202</v>
      </c>
      <c r="R1" s="23" t="s">
        <v>203</v>
      </c>
      <c r="S1" s="23" t="s">
        <v>204</v>
      </c>
      <c r="T1" s="23" t="s">
        <v>273</v>
      </c>
      <c r="U1" s="23" t="s">
        <v>274</v>
      </c>
      <c r="V1" s="23" t="s">
        <v>275</v>
      </c>
      <c r="W1" s="23" t="s">
        <v>276</v>
      </c>
      <c r="X1" s="23" t="s">
        <v>277</v>
      </c>
      <c r="Y1" s="23" t="s">
        <v>310</v>
      </c>
      <c r="Z1" s="23" t="s">
        <v>311</v>
      </c>
      <c r="AA1" s="23" t="s">
        <v>312</v>
      </c>
      <c r="AB1" s="23" t="s">
        <v>313</v>
      </c>
      <c r="AC1" s="23" t="s">
        <v>314</v>
      </c>
      <c r="AD1" s="23" t="s">
        <v>315</v>
      </c>
      <c r="AE1" s="23" t="s">
        <v>316</v>
      </c>
      <c r="AF1" s="23" t="s">
        <v>317</v>
      </c>
      <c r="AG1" s="23" t="s">
        <v>318</v>
      </c>
      <c r="AH1" s="23" t="s">
        <v>319</v>
      </c>
      <c r="AI1" s="23" t="s">
        <v>320</v>
      </c>
      <c r="AJ1" s="23" t="s">
        <v>321</v>
      </c>
      <c r="AK1" s="23" t="s">
        <v>322</v>
      </c>
      <c r="AL1" s="23" t="s">
        <v>323</v>
      </c>
      <c r="AM1" s="23" t="s">
        <v>324</v>
      </c>
      <c r="AN1" s="23" t="s">
        <v>325</v>
      </c>
      <c r="AO1" s="23" t="s">
        <v>326</v>
      </c>
      <c r="AP1" s="23" t="s">
        <v>327</v>
      </c>
      <c r="AQ1" s="23" t="s">
        <v>328</v>
      </c>
      <c r="AR1" s="23" t="s">
        <v>329</v>
      </c>
      <c r="AS1" s="23" t="s">
        <v>330</v>
      </c>
      <c r="AT1" s="23" t="s">
        <v>331</v>
      </c>
      <c r="AU1" s="23" t="s">
        <v>332</v>
      </c>
      <c r="AV1" s="23" t="s">
        <v>333</v>
      </c>
      <c r="AW1" s="23" t="s">
        <v>334</v>
      </c>
      <c r="AX1" s="23" t="s">
        <v>335</v>
      </c>
      <c r="AY1" s="23" t="s">
        <v>402</v>
      </c>
    </row>
    <row r="2" spans="1:51" x14ac:dyDescent="0.3">
      <c r="A2" s="50" t="s">
        <v>405</v>
      </c>
      <c r="B2" s="23">
        <v>49</v>
      </c>
      <c r="C2" s="23" t="s">
        <v>413</v>
      </c>
      <c r="D2" s="23" t="s">
        <v>414</v>
      </c>
      <c r="E2" s="23" t="s">
        <v>415</v>
      </c>
      <c r="F2" s="23" t="s">
        <v>416</v>
      </c>
      <c r="G2" s="23" t="s">
        <v>417</v>
      </c>
      <c r="H2" s="23" t="s">
        <v>418</v>
      </c>
      <c r="I2" s="23" t="s">
        <v>419</v>
      </c>
      <c r="J2" s="23" t="s">
        <v>420</v>
      </c>
      <c r="K2" s="23" t="s">
        <v>421</v>
      </c>
      <c r="L2" s="23" t="s">
        <v>422</v>
      </c>
      <c r="M2" s="23" t="s">
        <v>423</v>
      </c>
      <c r="N2" s="23" t="s">
        <v>424</v>
      </c>
      <c r="O2" s="23" t="s">
        <v>425</v>
      </c>
      <c r="P2" s="23" t="s">
        <v>426</v>
      </c>
      <c r="Q2" s="23" t="s">
        <v>427</v>
      </c>
      <c r="R2" s="23" t="s">
        <v>428</v>
      </c>
      <c r="S2" s="23" t="s">
        <v>429</v>
      </c>
      <c r="T2" s="23" t="s">
        <v>430</v>
      </c>
      <c r="U2" s="23" t="s">
        <v>431</v>
      </c>
      <c r="V2" s="23" t="s">
        <v>432</v>
      </c>
      <c r="W2" s="23" t="s">
        <v>433</v>
      </c>
      <c r="X2" s="23" t="s">
        <v>434</v>
      </c>
      <c r="Y2" s="23" t="s">
        <v>435</v>
      </c>
      <c r="Z2" s="23" t="s">
        <v>436</v>
      </c>
      <c r="AA2" s="23" t="s">
        <v>437</v>
      </c>
      <c r="AB2" s="23" t="s">
        <v>438</v>
      </c>
      <c r="AC2" s="23" t="s">
        <v>439</v>
      </c>
      <c r="AD2" s="23" t="s">
        <v>440</v>
      </c>
      <c r="AE2" s="23" t="s">
        <v>441</v>
      </c>
      <c r="AF2" s="23" t="s">
        <v>442</v>
      </c>
      <c r="AG2" s="23" t="s">
        <v>443</v>
      </c>
      <c r="AH2" s="23" t="s">
        <v>444</v>
      </c>
      <c r="AI2" s="23" t="s">
        <v>445</v>
      </c>
      <c r="AJ2" s="23" t="s">
        <v>446</v>
      </c>
      <c r="AK2" s="23" t="s">
        <v>447</v>
      </c>
      <c r="AL2" s="23" t="s">
        <v>448</v>
      </c>
      <c r="AM2" s="23" t="s">
        <v>449</v>
      </c>
      <c r="AN2" s="23" t="s">
        <v>450</v>
      </c>
      <c r="AO2" s="23" t="s">
        <v>451</v>
      </c>
      <c r="AP2" s="23" t="s">
        <v>452</v>
      </c>
      <c r="AQ2" s="23" t="s">
        <v>453</v>
      </c>
      <c r="AR2" s="23" t="s">
        <v>454</v>
      </c>
      <c r="AS2" s="23" t="s">
        <v>455</v>
      </c>
      <c r="AT2" s="23" t="s">
        <v>456</v>
      </c>
      <c r="AU2" s="23" t="s">
        <v>457</v>
      </c>
      <c r="AV2" s="23" t="s">
        <v>458</v>
      </c>
      <c r="AW2" s="23" t="s">
        <v>459</v>
      </c>
      <c r="AX2" s="23" t="s">
        <v>460</v>
      </c>
      <c r="AY2" s="23" t="s">
        <v>461</v>
      </c>
    </row>
    <row r="3" spans="1:51" x14ac:dyDescent="0.3">
      <c r="A3" s="50" t="s">
        <v>406</v>
      </c>
      <c r="B3" s="23">
        <v>49</v>
      </c>
      <c r="C3" s="23" t="s">
        <v>462</v>
      </c>
      <c r="D3" s="23" t="s">
        <v>463</v>
      </c>
      <c r="E3" s="23" t="s">
        <v>464</v>
      </c>
      <c r="F3" s="23" t="s">
        <v>465</v>
      </c>
      <c r="G3" s="23" t="s">
        <v>466</v>
      </c>
      <c r="H3" s="23" t="s">
        <v>467</v>
      </c>
      <c r="I3" s="23" t="s">
        <v>468</v>
      </c>
      <c r="J3" s="23" t="s">
        <v>469</v>
      </c>
      <c r="K3" s="23" t="s">
        <v>470</v>
      </c>
      <c r="L3" s="23" t="s">
        <v>471</v>
      </c>
      <c r="M3" s="23" t="s">
        <v>472</v>
      </c>
      <c r="N3" s="23" t="s">
        <v>473</v>
      </c>
      <c r="O3" s="23" t="s">
        <v>474</v>
      </c>
      <c r="P3" s="23" t="s">
        <v>475</v>
      </c>
      <c r="Q3" s="23" t="s">
        <v>476</v>
      </c>
      <c r="R3" s="23" t="s">
        <v>477</v>
      </c>
      <c r="S3" s="23" t="s">
        <v>478</v>
      </c>
      <c r="T3" s="23" t="s">
        <v>479</v>
      </c>
      <c r="U3" s="23" t="s">
        <v>480</v>
      </c>
      <c r="V3" s="23" t="s">
        <v>481</v>
      </c>
      <c r="W3" s="23" t="s">
        <v>482</v>
      </c>
      <c r="X3" s="23" t="s">
        <v>483</v>
      </c>
      <c r="Y3" s="23" t="s">
        <v>484</v>
      </c>
      <c r="Z3" s="23" t="s">
        <v>485</v>
      </c>
      <c r="AA3" s="23" t="s">
        <v>486</v>
      </c>
      <c r="AB3" s="23" t="s">
        <v>487</v>
      </c>
      <c r="AC3" s="23" t="s">
        <v>488</v>
      </c>
      <c r="AD3" s="23" t="s">
        <v>489</v>
      </c>
      <c r="AE3" s="23" t="s">
        <v>490</v>
      </c>
      <c r="AF3" s="23" t="s">
        <v>491</v>
      </c>
      <c r="AG3" s="23" t="s">
        <v>492</v>
      </c>
      <c r="AH3" s="23" t="s">
        <v>493</v>
      </c>
      <c r="AI3" s="23" t="s">
        <v>494</v>
      </c>
      <c r="AJ3" s="23" t="s">
        <v>495</v>
      </c>
      <c r="AK3" s="23" t="s">
        <v>496</v>
      </c>
      <c r="AL3" s="23" t="s">
        <v>497</v>
      </c>
      <c r="AM3" s="23" t="s">
        <v>498</v>
      </c>
      <c r="AN3" s="23" t="s">
        <v>499</v>
      </c>
      <c r="AO3" s="23" t="s">
        <v>500</v>
      </c>
      <c r="AP3" s="23" t="s">
        <v>501</v>
      </c>
      <c r="AQ3" s="23" t="s">
        <v>502</v>
      </c>
      <c r="AR3" s="23" t="s">
        <v>503</v>
      </c>
      <c r="AS3" s="23" t="s">
        <v>504</v>
      </c>
      <c r="AT3" s="23" t="s">
        <v>505</v>
      </c>
      <c r="AU3" s="23" t="s">
        <v>506</v>
      </c>
      <c r="AV3" s="23" t="s">
        <v>507</v>
      </c>
      <c r="AW3" s="23" t="s">
        <v>508</v>
      </c>
      <c r="AX3" s="23" t="s">
        <v>509</v>
      </c>
      <c r="AY3" s="23" t="s">
        <v>510</v>
      </c>
    </row>
    <row r="4" spans="1:51" x14ac:dyDescent="0.3">
      <c r="A4" s="50" t="s">
        <v>407</v>
      </c>
      <c r="B4" s="23">
        <v>49</v>
      </c>
      <c r="C4" s="23" t="s">
        <v>511</v>
      </c>
      <c r="D4" s="23" t="s">
        <v>512</v>
      </c>
      <c r="E4" s="23" t="s">
        <v>513</v>
      </c>
      <c r="F4" s="23" t="s">
        <v>514</v>
      </c>
      <c r="G4" s="23" t="s">
        <v>515</v>
      </c>
      <c r="H4" s="23" t="s">
        <v>516</v>
      </c>
      <c r="I4" s="23" t="s">
        <v>517</v>
      </c>
      <c r="J4" s="23" t="s">
        <v>518</v>
      </c>
      <c r="K4" s="23" t="s">
        <v>519</v>
      </c>
      <c r="L4" s="23" t="s">
        <v>520</v>
      </c>
      <c r="M4" s="23" t="s">
        <v>521</v>
      </c>
      <c r="N4" s="23" t="s">
        <v>522</v>
      </c>
      <c r="O4" s="23" t="s">
        <v>523</v>
      </c>
      <c r="P4" s="23" t="s">
        <v>524</v>
      </c>
      <c r="Q4" s="23" t="s">
        <v>525</v>
      </c>
      <c r="R4" s="23" t="s">
        <v>526</v>
      </c>
      <c r="S4" s="23" t="s">
        <v>527</v>
      </c>
      <c r="T4" s="23" t="s">
        <v>528</v>
      </c>
      <c r="U4" s="23" t="s">
        <v>529</v>
      </c>
      <c r="V4" s="23" t="s">
        <v>530</v>
      </c>
      <c r="W4" s="23" t="s">
        <v>531</v>
      </c>
      <c r="X4" s="23" t="s">
        <v>532</v>
      </c>
      <c r="Y4" s="23" t="s">
        <v>533</v>
      </c>
      <c r="Z4" s="23" t="s">
        <v>534</v>
      </c>
      <c r="AA4" s="23" t="s">
        <v>535</v>
      </c>
      <c r="AB4" s="23" t="s">
        <v>536</v>
      </c>
      <c r="AC4" s="23" t="s">
        <v>537</v>
      </c>
      <c r="AD4" s="23" t="s">
        <v>538</v>
      </c>
      <c r="AE4" s="23" t="s">
        <v>539</v>
      </c>
      <c r="AF4" s="23" t="s">
        <v>540</v>
      </c>
      <c r="AG4" s="23" t="s">
        <v>541</v>
      </c>
      <c r="AH4" s="23" t="s">
        <v>542</v>
      </c>
      <c r="AI4" s="23" t="s">
        <v>543</v>
      </c>
      <c r="AJ4" s="23" t="s">
        <v>544</v>
      </c>
      <c r="AK4" s="23" t="s">
        <v>545</v>
      </c>
      <c r="AL4" s="23" t="s">
        <v>546</v>
      </c>
      <c r="AM4" s="23" t="s">
        <v>547</v>
      </c>
      <c r="AN4" s="23" t="s">
        <v>548</v>
      </c>
      <c r="AO4" s="23" t="s">
        <v>549</v>
      </c>
      <c r="AP4" s="23" t="s">
        <v>550</v>
      </c>
      <c r="AQ4" s="23" t="s">
        <v>551</v>
      </c>
      <c r="AR4" s="23" t="s">
        <v>552</v>
      </c>
      <c r="AS4" s="23" t="s">
        <v>553</v>
      </c>
      <c r="AT4" s="23" t="s">
        <v>554</v>
      </c>
      <c r="AU4" s="23" t="s">
        <v>555</v>
      </c>
      <c r="AV4" s="23" t="s">
        <v>556</v>
      </c>
      <c r="AW4" s="23" t="s">
        <v>557</v>
      </c>
      <c r="AX4" s="23" t="s">
        <v>558</v>
      </c>
      <c r="AY4" s="23" t="s">
        <v>559</v>
      </c>
    </row>
    <row r="5" spans="1:51" x14ac:dyDescent="0.3">
      <c r="A5" s="50" t="s">
        <v>408</v>
      </c>
      <c r="B5" s="23">
        <v>49</v>
      </c>
      <c r="C5" s="23" t="s">
        <v>560</v>
      </c>
      <c r="D5" s="23" t="s">
        <v>561</v>
      </c>
      <c r="E5" s="23" t="s">
        <v>562</v>
      </c>
      <c r="F5" s="23" t="s">
        <v>563</v>
      </c>
      <c r="G5" s="23" t="s">
        <v>564</v>
      </c>
      <c r="H5" s="23" t="s">
        <v>565</v>
      </c>
      <c r="I5" s="23" t="s">
        <v>566</v>
      </c>
      <c r="J5" s="23" t="s">
        <v>567</v>
      </c>
      <c r="K5" s="23" t="s">
        <v>568</v>
      </c>
      <c r="L5" s="23" t="s">
        <v>569</v>
      </c>
      <c r="M5" s="23" t="s">
        <v>570</v>
      </c>
      <c r="N5" s="23" t="s">
        <v>571</v>
      </c>
      <c r="O5" s="23" t="s">
        <v>572</v>
      </c>
      <c r="P5" s="23" t="s">
        <v>573</v>
      </c>
      <c r="Q5" s="23" t="s">
        <v>574</v>
      </c>
      <c r="R5" s="23" t="s">
        <v>575</v>
      </c>
      <c r="S5" s="23" t="s">
        <v>576</v>
      </c>
      <c r="T5" s="23" t="s">
        <v>577</v>
      </c>
      <c r="U5" s="23" t="s">
        <v>578</v>
      </c>
      <c r="V5" s="23" t="s">
        <v>579</v>
      </c>
      <c r="W5" s="23" t="s">
        <v>580</v>
      </c>
      <c r="X5" s="23" t="s">
        <v>581</v>
      </c>
      <c r="Y5" s="23" t="s">
        <v>582</v>
      </c>
      <c r="Z5" s="23" t="s">
        <v>583</v>
      </c>
      <c r="AA5" s="23" t="s">
        <v>584</v>
      </c>
      <c r="AB5" s="23" t="s">
        <v>585</v>
      </c>
      <c r="AC5" s="23" t="s">
        <v>586</v>
      </c>
      <c r="AD5" s="23" t="s">
        <v>587</v>
      </c>
      <c r="AE5" s="23" t="s">
        <v>588</v>
      </c>
      <c r="AF5" s="23" t="s">
        <v>589</v>
      </c>
      <c r="AG5" s="23" t="s">
        <v>590</v>
      </c>
      <c r="AH5" s="23" t="s">
        <v>591</v>
      </c>
      <c r="AI5" s="23" t="s">
        <v>592</v>
      </c>
      <c r="AJ5" s="23" t="s">
        <v>593</v>
      </c>
      <c r="AK5" s="23" t="s">
        <v>594</v>
      </c>
      <c r="AL5" s="23" t="s">
        <v>595</v>
      </c>
      <c r="AM5" s="23" t="s">
        <v>596</v>
      </c>
      <c r="AN5" s="23" t="s">
        <v>597</v>
      </c>
      <c r="AO5" s="23" t="s">
        <v>598</v>
      </c>
      <c r="AP5" s="23" t="s">
        <v>599</v>
      </c>
      <c r="AQ5" s="23" t="s">
        <v>600</v>
      </c>
      <c r="AR5" s="23" t="s">
        <v>601</v>
      </c>
      <c r="AS5" s="23" t="s">
        <v>602</v>
      </c>
      <c r="AT5" s="23" t="s">
        <v>603</v>
      </c>
      <c r="AU5" s="23" t="s">
        <v>604</v>
      </c>
      <c r="AV5" s="23" t="s">
        <v>605</v>
      </c>
      <c r="AW5" s="23" t="s">
        <v>606</v>
      </c>
      <c r="AX5" s="23" t="s">
        <v>607</v>
      </c>
      <c r="AY5" s="23" t="s">
        <v>608</v>
      </c>
    </row>
    <row r="6" spans="1:51" x14ac:dyDescent="0.3">
      <c r="A6" s="50" t="s">
        <v>409</v>
      </c>
      <c r="B6" s="23">
        <v>49</v>
      </c>
      <c r="C6" s="23" t="s">
        <v>609</v>
      </c>
      <c r="D6" s="23" t="s">
        <v>610</v>
      </c>
      <c r="E6" s="23" t="s">
        <v>611</v>
      </c>
      <c r="F6" s="23" t="s">
        <v>612</v>
      </c>
      <c r="G6" s="23" t="s">
        <v>613</v>
      </c>
      <c r="H6" s="23" t="s">
        <v>614</v>
      </c>
      <c r="I6" s="23" t="s">
        <v>615</v>
      </c>
      <c r="J6" s="23" t="s">
        <v>616</v>
      </c>
      <c r="K6" s="23" t="s">
        <v>617</v>
      </c>
      <c r="L6" s="23" t="s">
        <v>618</v>
      </c>
      <c r="M6" s="23" t="s">
        <v>619</v>
      </c>
      <c r="N6" s="23" t="s">
        <v>620</v>
      </c>
      <c r="O6" s="23" t="s">
        <v>621</v>
      </c>
      <c r="P6" s="23" t="s">
        <v>622</v>
      </c>
      <c r="Q6" s="23" t="s">
        <v>623</v>
      </c>
      <c r="R6" s="23" t="s">
        <v>624</v>
      </c>
      <c r="S6" s="23" t="s">
        <v>625</v>
      </c>
      <c r="T6" s="23" t="s">
        <v>626</v>
      </c>
      <c r="U6" s="23" t="s">
        <v>627</v>
      </c>
      <c r="V6" s="23" t="s">
        <v>628</v>
      </c>
      <c r="W6" s="23" t="s">
        <v>629</v>
      </c>
      <c r="X6" s="23" t="s">
        <v>630</v>
      </c>
      <c r="Y6" s="23" t="s">
        <v>631</v>
      </c>
      <c r="Z6" s="23" t="s">
        <v>632</v>
      </c>
      <c r="AA6" s="23" t="s">
        <v>633</v>
      </c>
      <c r="AB6" s="23" t="s">
        <v>634</v>
      </c>
      <c r="AC6" s="23" t="s">
        <v>635</v>
      </c>
      <c r="AD6" s="23" t="s">
        <v>636</v>
      </c>
      <c r="AE6" s="23" t="s">
        <v>637</v>
      </c>
      <c r="AF6" s="23" t="s">
        <v>638</v>
      </c>
      <c r="AG6" s="23" t="s">
        <v>639</v>
      </c>
      <c r="AH6" s="23" t="s">
        <v>640</v>
      </c>
      <c r="AI6" s="23" t="s">
        <v>641</v>
      </c>
      <c r="AJ6" s="23" t="s">
        <v>642</v>
      </c>
      <c r="AK6" s="23" t="s">
        <v>643</v>
      </c>
      <c r="AL6" s="23" t="s">
        <v>644</v>
      </c>
      <c r="AM6" s="23" t="s">
        <v>645</v>
      </c>
      <c r="AN6" s="23" t="s">
        <v>646</v>
      </c>
      <c r="AO6" s="23" t="s">
        <v>647</v>
      </c>
      <c r="AP6" s="23" t="s">
        <v>648</v>
      </c>
      <c r="AQ6" s="23" t="s">
        <v>649</v>
      </c>
      <c r="AR6" s="23" t="s">
        <v>650</v>
      </c>
      <c r="AS6" s="23" t="s">
        <v>651</v>
      </c>
      <c r="AT6" s="23" t="s">
        <v>652</v>
      </c>
      <c r="AU6" s="23" t="s">
        <v>653</v>
      </c>
      <c r="AV6" s="23" t="s">
        <v>654</v>
      </c>
      <c r="AW6" s="23" t="s">
        <v>655</v>
      </c>
      <c r="AX6" s="23" t="s">
        <v>656</v>
      </c>
      <c r="AY6" s="23" t="s">
        <v>657</v>
      </c>
    </row>
    <row r="7" spans="1:51" x14ac:dyDescent="0.3">
      <c r="A7" s="50" t="s">
        <v>410</v>
      </c>
      <c r="B7" s="23">
        <v>49</v>
      </c>
      <c r="C7" s="23" t="s">
        <v>658</v>
      </c>
      <c r="D7" s="23" t="s">
        <v>659</v>
      </c>
      <c r="E7" s="23" t="s">
        <v>660</v>
      </c>
      <c r="F7" s="23" t="s">
        <v>661</v>
      </c>
      <c r="G7" s="23" t="s">
        <v>662</v>
      </c>
      <c r="H7" s="23" t="s">
        <v>663</v>
      </c>
      <c r="I7" s="23" t="s">
        <v>664</v>
      </c>
      <c r="J7" s="23" t="s">
        <v>665</v>
      </c>
      <c r="K7" s="23" t="s">
        <v>666</v>
      </c>
      <c r="L7" s="23" t="s">
        <v>667</v>
      </c>
      <c r="M7" s="23" t="s">
        <v>668</v>
      </c>
      <c r="N7" s="23" t="s">
        <v>669</v>
      </c>
      <c r="O7" s="23" t="s">
        <v>670</v>
      </c>
      <c r="P7" s="23" t="s">
        <v>671</v>
      </c>
      <c r="Q7" s="23" t="s">
        <v>672</v>
      </c>
      <c r="R7" s="23" t="s">
        <v>673</v>
      </c>
      <c r="S7" s="23" t="s">
        <v>674</v>
      </c>
      <c r="T7" s="23" t="s">
        <v>675</v>
      </c>
      <c r="U7" s="23" t="s">
        <v>676</v>
      </c>
      <c r="V7" s="23" t="s">
        <v>677</v>
      </c>
      <c r="W7" s="23" t="s">
        <v>678</v>
      </c>
      <c r="X7" s="23" t="s">
        <v>679</v>
      </c>
      <c r="Y7" s="23" t="s">
        <v>680</v>
      </c>
      <c r="Z7" s="23" t="s">
        <v>681</v>
      </c>
      <c r="AA7" s="23" t="s">
        <v>682</v>
      </c>
      <c r="AB7" s="23" t="s">
        <v>683</v>
      </c>
      <c r="AC7" s="23" t="s">
        <v>684</v>
      </c>
      <c r="AD7" s="23" t="s">
        <v>685</v>
      </c>
      <c r="AE7" s="23" t="s">
        <v>686</v>
      </c>
      <c r="AF7" s="23" t="s">
        <v>687</v>
      </c>
      <c r="AG7" s="23" t="s">
        <v>688</v>
      </c>
      <c r="AH7" s="23" t="s">
        <v>689</v>
      </c>
      <c r="AI7" s="23" t="s">
        <v>690</v>
      </c>
      <c r="AJ7" s="23" t="s">
        <v>691</v>
      </c>
      <c r="AK7" s="23" t="s">
        <v>692</v>
      </c>
      <c r="AL7" s="23" t="s">
        <v>693</v>
      </c>
      <c r="AM7" s="23" t="s">
        <v>694</v>
      </c>
      <c r="AN7" s="23" t="s">
        <v>695</v>
      </c>
      <c r="AO7" s="23" t="s">
        <v>696</v>
      </c>
      <c r="AP7" s="23" t="s">
        <v>697</v>
      </c>
      <c r="AQ7" s="23" t="s">
        <v>698</v>
      </c>
      <c r="AR7" s="23" t="s">
        <v>699</v>
      </c>
      <c r="AS7" s="23" t="s">
        <v>700</v>
      </c>
      <c r="AT7" s="23" t="s">
        <v>701</v>
      </c>
      <c r="AU7" s="23" t="s">
        <v>702</v>
      </c>
      <c r="AV7" s="23" t="s">
        <v>703</v>
      </c>
      <c r="AW7" s="23" t="s">
        <v>704</v>
      </c>
      <c r="AX7" s="23" t="s">
        <v>705</v>
      </c>
      <c r="AY7" s="23" t="s">
        <v>706</v>
      </c>
    </row>
    <row r="8" spans="1:51" x14ac:dyDescent="0.3">
      <c r="A8" s="50" t="s">
        <v>411</v>
      </c>
      <c r="B8" s="23">
        <v>49</v>
      </c>
      <c r="C8" s="23" t="s">
        <v>707</v>
      </c>
      <c r="D8" s="23" t="s">
        <v>708</v>
      </c>
      <c r="E8" s="23" t="s">
        <v>709</v>
      </c>
      <c r="F8" s="23" t="s">
        <v>710</v>
      </c>
      <c r="G8" s="23" t="s">
        <v>711</v>
      </c>
      <c r="H8" s="23" t="s">
        <v>712</v>
      </c>
      <c r="I8" s="23" t="s">
        <v>713</v>
      </c>
      <c r="J8" s="23" t="s">
        <v>714</v>
      </c>
      <c r="K8" s="23" t="s">
        <v>715</v>
      </c>
      <c r="L8" s="23" t="s">
        <v>716</v>
      </c>
      <c r="M8" s="23" t="s">
        <v>717</v>
      </c>
      <c r="N8" s="23" t="s">
        <v>718</v>
      </c>
      <c r="O8" s="23" t="s">
        <v>719</v>
      </c>
      <c r="P8" s="23" t="s">
        <v>720</v>
      </c>
      <c r="Q8" s="23" t="s">
        <v>721</v>
      </c>
      <c r="R8" s="23" t="s">
        <v>722</v>
      </c>
      <c r="S8" s="23" t="s">
        <v>723</v>
      </c>
      <c r="T8" s="23" t="s">
        <v>724</v>
      </c>
      <c r="U8" s="23" t="s">
        <v>725</v>
      </c>
      <c r="V8" s="23" t="s">
        <v>726</v>
      </c>
      <c r="W8" s="23" t="s">
        <v>727</v>
      </c>
      <c r="X8" s="23" t="s">
        <v>728</v>
      </c>
      <c r="Y8" s="23" t="s">
        <v>729</v>
      </c>
      <c r="Z8" s="23" t="s">
        <v>730</v>
      </c>
      <c r="AA8" s="23" t="s">
        <v>731</v>
      </c>
      <c r="AB8" s="23" t="s">
        <v>732</v>
      </c>
      <c r="AC8" s="23" t="s">
        <v>733</v>
      </c>
      <c r="AD8" s="23" t="s">
        <v>734</v>
      </c>
      <c r="AE8" s="23" t="s">
        <v>735</v>
      </c>
      <c r="AF8" s="23" t="s">
        <v>736</v>
      </c>
      <c r="AG8" s="23" t="s">
        <v>737</v>
      </c>
      <c r="AH8" s="23" t="s">
        <v>738</v>
      </c>
      <c r="AI8" s="23" t="s">
        <v>739</v>
      </c>
      <c r="AJ8" s="23" t="s">
        <v>740</v>
      </c>
      <c r="AK8" s="23" t="s">
        <v>741</v>
      </c>
      <c r="AL8" s="23" t="s">
        <v>742</v>
      </c>
      <c r="AM8" s="23" t="s">
        <v>743</v>
      </c>
      <c r="AN8" s="23" t="s">
        <v>744</v>
      </c>
      <c r="AO8" s="23" t="s">
        <v>745</v>
      </c>
      <c r="AP8" s="23" t="s">
        <v>746</v>
      </c>
      <c r="AQ8" s="23" t="s">
        <v>747</v>
      </c>
      <c r="AR8" s="23" t="s">
        <v>748</v>
      </c>
      <c r="AS8" s="23" t="s">
        <v>749</v>
      </c>
      <c r="AT8" s="23" t="s">
        <v>750</v>
      </c>
      <c r="AU8" s="23" t="s">
        <v>751</v>
      </c>
      <c r="AV8" s="23" t="s">
        <v>752</v>
      </c>
      <c r="AW8" s="23" t="s">
        <v>753</v>
      </c>
      <c r="AX8" s="23" t="s">
        <v>754</v>
      </c>
      <c r="AY8" s="23" t="s">
        <v>755</v>
      </c>
    </row>
    <row r="9" spans="1:51" x14ac:dyDescent="0.3">
      <c r="A9" s="50" t="s">
        <v>412</v>
      </c>
      <c r="B9" s="23">
        <v>49</v>
      </c>
      <c r="C9" s="23" t="s">
        <v>756</v>
      </c>
      <c r="D9" s="23" t="s">
        <v>757</v>
      </c>
      <c r="E9" s="23" t="s">
        <v>758</v>
      </c>
      <c r="F9" s="23" t="s">
        <v>759</v>
      </c>
      <c r="G9" s="23" t="s">
        <v>760</v>
      </c>
      <c r="H9" s="23" t="s">
        <v>761</v>
      </c>
      <c r="I9" s="23" t="s">
        <v>762</v>
      </c>
      <c r="J9" s="23" t="s">
        <v>763</v>
      </c>
      <c r="K9" s="23" t="s">
        <v>764</v>
      </c>
      <c r="L9" s="23" t="s">
        <v>765</v>
      </c>
      <c r="M9" s="23" t="s">
        <v>766</v>
      </c>
      <c r="N9" s="23" t="s">
        <v>767</v>
      </c>
      <c r="O9" s="23" t="s">
        <v>768</v>
      </c>
      <c r="P9" s="23" t="s">
        <v>769</v>
      </c>
      <c r="Q9" s="23" t="s">
        <v>770</v>
      </c>
      <c r="R9" s="23" t="s">
        <v>771</v>
      </c>
      <c r="S9" s="23" t="s">
        <v>772</v>
      </c>
      <c r="T9" s="23" t="s">
        <v>773</v>
      </c>
      <c r="U9" s="23" t="s">
        <v>774</v>
      </c>
      <c r="V9" s="23" t="s">
        <v>775</v>
      </c>
      <c r="W9" s="23" t="s">
        <v>776</v>
      </c>
      <c r="X9" s="23" t="s">
        <v>777</v>
      </c>
      <c r="Y9" s="23" t="s">
        <v>778</v>
      </c>
      <c r="Z9" s="23" t="s">
        <v>779</v>
      </c>
      <c r="AA9" s="23" t="s">
        <v>780</v>
      </c>
      <c r="AB9" s="23" t="s">
        <v>781</v>
      </c>
      <c r="AC9" s="23" t="s">
        <v>782</v>
      </c>
      <c r="AD9" s="23" t="s">
        <v>783</v>
      </c>
      <c r="AE9" s="23" t="s">
        <v>784</v>
      </c>
      <c r="AF9" s="23" t="s">
        <v>785</v>
      </c>
      <c r="AG9" s="23" t="s">
        <v>786</v>
      </c>
      <c r="AH9" s="23" t="s">
        <v>787</v>
      </c>
      <c r="AI9" s="23" t="s">
        <v>788</v>
      </c>
      <c r="AJ9" s="23" t="s">
        <v>789</v>
      </c>
      <c r="AK9" s="23" t="s">
        <v>790</v>
      </c>
      <c r="AL9" s="23" t="s">
        <v>791</v>
      </c>
      <c r="AM9" s="23" t="s">
        <v>792</v>
      </c>
      <c r="AN9" s="23" t="s">
        <v>793</v>
      </c>
      <c r="AO9" s="23" t="s">
        <v>794</v>
      </c>
      <c r="AP9" s="23" t="s">
        <v>795</v>
      </c>
      <c r="AQ9" s="23" t="s">
        <v>796</v>
      </c>
      <c r="AR9" s="23" t="s">
        <v>797</v>
      </c>
      <c r="AS9" s="23" t="s">
        <v>798</v>
      </c>
      <c r="AT9" s="23" t="s">
        <v>799</v>
      </c>
      <c r="AU9" s="23" t="s">
        <v>800</v>
      </c>
      <c r="AV9" s="23" t="s">
        <v>801</v>
      </c>
      <c r="AW9" s="23" t="s">
        <v>802</v>
      </c>
      <c r="AX9" s="23" t="s">
        <v>803</v>
      </c>
      <c r="AY9" s="23" t="s">
        <v>804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367"/>
  <sheetViews>
    <sheetView workbookViewId="0">
      <pane ySplit="1" topLeftCell="A2" activePane="bottomLeft" state="frozen"/>
      <selection pane="bottomLeft" activeCell="C277" sqref="A277:C277"/>
    </sheetView>
  </sheetViews>
  <sheetFormatPr baseColWidth="10" defaultRowHeight="14.4" x14ac:dyDescent="0.3"/>
  <sheetData>
    <row r="1" spans="1:3" s="23" customFormat="1" x14ac:dyDescent="0.3">
      <c r="A1" s="23" t="s">
        <v>308</v>
      </c>
      <c r="B1" s="23" t="s">
        <v>336</v>
      </c>
      <c r="C1" s="23" t="s">
        <v>337</v>
      </c>
    </row>
    <row r="2" spans="1:3" hidden="1" x14ac:dyDescent="0.3">
      <c r="A2">
        <v>1</v>
      </c>
      <c r="B2">
        <f>MONTH(A2)</f>
        <v>1</v>
      </c>
      <c r="C2">
        <f>DAY(A2)</f>
        <v>1</v>
      </c>
    </row>
    <row r="3" spans="1:3" hidden="1" x14ac:dyDescent="0.3">
      <c r="A3">
        <v>2</v>
      </c>
      <c r="B3" s="23">
        <f t="shared" ref="B3:B66" si="0">MONTH(A3)</f>
        <v>1</v>
      </c>
      <c r="C3" s="23">
        <f t="shared" ref="C3:C66" si="1">DAY(A3)</f>
        <v>2</v>
      </c>
    </row>
    <row r="4" spans="1:3" hidden="1" x14ac:dyDescent="0.3">
      <c r="A4">
        <v>3</v>
      </c>
      <c r="B4" s="23">
        <f t="shared" si="0"/>
        <v>1</v>
      </c>
      <c r="C4" s="23">
        <f t="shared" si="1"/>
        <v>3</v>
      </c>
    </row>
    <row r="5" spans="1:3" hidden="1" x14ac:dyDescent="0.3">
      <c r="A5" s="23">
        <v>4</v>
      </c>
      <c r="B5" s="23">
        <f t="shared" si="0"/>
        <v>1</v>
      </c>
      <c r="C5" s="23">
        <f t="shared" si="1"/>
        <v>4</v>
      </c>
    </row>
    <row r="6" spans="1:3" hidden="1" x14ac:dyDescent="0.3">
      <c r="A6" s="23">
        <v>5</v>
      </c>
      <c r="B6" s="23">
        <f t="shared" si="0"/>
        <v>1</v>
      </c>
      <c r="C6" s="23">
        <f t="shared" si="1"/>
        <v>5</v>
      </c>
    </row>
    <row r="7" spans="1:3" hidden="1" x14ac:dyDescent="0.3">
      <c r="A7" s="23">
        <v>6</v>
      </c>
      <c r="B7" s="23">
        <f t="shared" si="0"/>
        <v>1</v>
      </c>
      <c r="C7" s="23">
        <f t="shared" si="1"/>
        <v>6</v>
      </c>
    </row>
    <row r="8" spans="1:3" hidden="1" x14ac:dyDescent="0.3">
      <c r="A8" s="23">
        <v>7</v>
      </c>
      <c r="B8" s="23">
        <f t="shared" si="0"/>
        <v>1</v>
      </c>
      <c r="C8" s="23">
        <f t="shared" si="1"/>
        <v>7</v>
      </c>
    </row>
    <row r="9" spans="1:3" hidden="1" x14ac:dyDescent="0.3">
      <c r="A9" s="23">
        <v>8</v>
      </c>
      <c r="B9" s="23">
        <f t="shared" si="0"/>
        <v>1</v>
      </c>
      <c r="C9" s="23">
        <f t="shared" si="1"/>
        <v>8</v>
      </c>
    </row>
    <row r="10" spans="1:3" hidden="1" x14ac:dyDescent="0.3">
      <c r="A10" s="23">
        <v>9</v>
      </c>
      <c r="B10" s="23">
        <f t="shared" si="0"/>
        <v>1</v>
      </c>
      <c r="C10" s="23">
        <f t="shared" si="1"/>
        <v>9</v>
      </c>
    </row>
    <row r="11" spans="1:3" hidden="1" x14ac:dyDescent="0.3">
      <c r="A11" s="23">
        <v>10</v>
      </c>
      <c r="B11" s="23">
        <f t="shared" si="0"/>
        <v>1</v>
      </c>
      <c r="C11" s="23">
        <f t="shared" si="1"/>
        <v>10</v>
      </c>
    </row>
    <row r="12" spans="1:3" hidden="1" x14ac:dyDescent="0.3">
      <c r="A12" s="23">
        <v>11</v>
      </c>
      <c r="B12" s="23">
        <f t="shared" si="0"/>
        <v>1</v>
      </c>
      <c r="C12" s="23">
        <f t="shared" si="1"/>
        <v>11</v>
      </c>
    </row>
    <row r="13" spans="1:3" hidden="1" x14ac:dyDescent="0.3">
      <c r="A13" s="23">
        <v>12</v>
      </c>
      <c r="B13" s="23">
        <f t="shared" si="0"/>
        <v>1</v>
      </c>
      <c r="C13" s="23">
        <f t="shared" si="1"/>
        <v>12</v>
      </c>
    </row>
    <row r="14" spans="1:3" hidden="1" x14ac:dyDescent="0.3">
      <c r="A14" s="23">
        <v>13</v>
      </c>
      <c r="B14" s="23">
        <f t="shared" si="0"/>
        <v>1</v>
      </c>
      <c r="C14" s="23">
        <f t="shared" si="1"/>
        <v>13</v>
      </c>
    </row>
    <row r="15" spans="1:3" hidden="1" x14ac:dyDescent="0.3">
      <c r="A15" s="23">
        <v>14</v>
      </c>
      <c r="B15" s="23">
        <f t="shared" si="0"/>
        <v>1</v>
      </c>
      <c r="C15" s="23">
        <f t="shared" si="1"/>
        <v>14</v>
      </c>
    </row>
    <row r="16" spans="1:3" hidden="1" x14ac:dyDescent="0.3">
      <c r="A16" s="23">
        <v>15</v>
      </c>
      <c r="B16" s="23">
        <f t="shared" si="0"/>
        <v>1</v>
      </c>
      <c r="C16" s="23">
        <f t="shared" si="1"/>
        <v>15</v>
      </c>
    </row>
    <row r="17" spans="1:3" hidden="1" x14ac:dyDescent="0.3">
      <c r="A17" s="23">
        <v>16</v>
      </c>
      <c r="B17" s="23">
        <f t="shared" si="0"/>
        <v>1</v>
      </c>
      <c r="C17" s="23">
        <f t="shared" si="1"/>
        <v>16</v>
      </c>
    </row>
    <row r="18" spans="1:3" hidden="1" x14ac:dyDescent="0.3">
      <c r="A18" s="23">
        <v>17</v>
      </c>
      <c r="B18" s="23">
        <f t="shared" si="0"/>
        <v>1</v>
      </c>
      <c r="C18" s="23">
        <f t="shared" si="1"/>
        <v>17</v>
      </c>
    </row>
    <row r="19" spans="1:3" hidden="1" x14ac:dyDescent="0.3">
      <c r="A19" s="23">
        <v>18</v>
      </c>
      <c r="B19" s="23">
        <f t="shared" si="0"/>
        <v>1</v>
      </c>
      <c r="C19" s="23">
        <f t="shared" si="1"/>
        <v>18</v>
      </c>
    </row>
    <row r="20" spans="1:3" hidden="1" x14ac:dyDescent="0.3">
      <c r="A20" s="23">
        <v>19</v>
      </c>
      <c r="B20" s="23">
        <f t="shared" si="0"/>
        <v>1</v>
      </c>
      <c r="C20" s="23">
        <f t="shared" si="1"/>
        <v>19</v>
      </c>
    </row>
    <row r="21" spans="1:3" hidden="1" x14ac:dyDescent="0.3">
      <c r="A21" s="23">
        <v>20</v>
      </c>
      <c r="B21" s="23">
        <f t="shared" si="0"/>
        <v>1</v>
      </c>
      <c r="C21" s="23">
        <f t="shared" si="1"/>
        <v>20</v>
      </c>
    </row>
    <row r="22" spans="1:3" hidden="1" x14ac:dyDescent="0.3">
      <c r="A22" s="23">
        <v>21</v>
      </c>
      <c r="B22" s="23">
        <f t="shared" si="0"/>
        <v>1</v>
      </c>
      <c r="C22" s="23">
        <f t="shared" si="1"/>
        <v>21</v>
      </c>
    </row>
    <row r="23" spans="1:3" hidden="1" x14ac:dyDescent="0.3">
      <c r="A23" s="23">
        <v>22</v>
      </c>
      <c r="B23" s="23">
        <f t="shared" si="0"/>
        <v>1</v>
      </c>
      <c r="C23" s="23">
        <f t="shared" si="1"/>
        <v>22</v>
      </c>
    </row>
    <row r="24" spans="1:3" hidden="1" x14ac:dyDescent="0.3">
      <c r="A24" s="23">
        <v>23</v>
      </c>
      <c r="B24" s="23">
        <f t="shared" si="0"/>
        <v>1</v>
      </c>
      <c r="C24" s="23">
        <f t="shared" si="1"/>
        <v>23</v>
      </c>
    </row>
    <row r="25" spans="1:3" hidden="1" x14ac:dyDescent="0.3">
      <c r="A25" s="23">
        <v>24</v>
      </c>
      <c r="B25" s="23">
        <f t="shared" si="0"/>
        <v>1</v>
      </c>
      <c r="C25" s="23">
        <f t="shared" si="1"/>
        <v>24</v>
      </c>
    </row>
    <row r="26" spans="1:3" hidden="1" x14ac:dyDescent="0.3">
      <c r="A26" s="23">
        <v>25</v>
      </c>
      <c r="B26" s="23">
        <f t="shared" si="0"/>
        <v>1</v>
      </c>
      <c r="C26" s="23">
        <f t="shared" si="1"/>
        <v>25</v>
      </c>
    </row>
    <row r="27" spans="1:3" hidden="1" x14ac:dyDescent="0.3">
      <c r="A27" s="23">
        <v>26</v>
      </c>
      <c r="B27" s="23">
        <f t="shared" si="0"/>
        <v>1</v>
      </c>
      <c r="C27" s="23">
        <f t="shared" si="1"/>
        <v>26</v>
      </c>
    </row>
    <row r="28" spans="1:3" hidden="1" x14ac:dyDescent="0.3">
      <c r="A28" s="23">
        <v>27</v>
      </c>
      <c r="B28" s="23">
        <f t="shared" si="0"/>
        <v>1</v>
      </c>
      <c r="C28" s="23">
        <f t="shared" si="1"/>
        <v>27</v>
      </c>
    </row>
    <row r="29" spans="1:3" hidden="1" x14ac:dyDescent="0.3">
      <c r="A29" s="23">
        <v>28</v>
      </c>
      <c r="B29" s="23">
        <f t="shared" si="0"/>
        <v>1</v>
      </c>
      <c r="C29" s="23">
        <f t="shared" si="1"/>
        <v>28</v>
      </c>
    </row>
    <row r="30" spans="1:3" hidden="1" x14ac:dyDescent="0.3">
      <c r="A30" s="23">
        <v>29</v>
      </c>
      <c r="B30" s="23">
        <f t="shared" si="0"/>
        <v>1</v>
      </c>
      <c r="C30" s="23">
        <f t="shared" si="1"/>
        <v>29</v>
      </c>
    </row>
    <row r="31" spans="1:3" hidden="1" x14ac:dyDescent="0.3">
      <c r="A31" s="23">
        <v>30</v>
      </c>
      <c r="B31" s="23">
        <f t="shared" si="0"/>
        <v>1</v>
      </c>
      <c r="C31" s="23">
        <f t="shared" si="1"/>
        <v>30</v>
      </c>
    </row>
    <row r="32" spans="1:3" hidden="1" x14ac:dyDescent="0.3">
      <c r="A32" s="23">
        <v>31</v>
      </c>
      <c r="B32" s="23">
        <f t="shared" si="0"/>
        <v>1</v>
      </c>
      <c r="C32" s="23">
        <f t="shared" si="1"/>
        <v>31</v>
      </c>
    </row>
    <row r="33" spans="1:3" hidden="1" x14ac:dyDescent="0.3">
      <c r="A33" s="23">
        <v>32</v>
      </c>
      <c r="B33" s="23">
        <f t="shared" si="0"/>
        <v>2</v>
      </c>
      <c r="C33" s="23">
        <f t="shared" si="1"/>
        <v>1</v>
      </c>
    </row>
    <row r="34" spans="1:3" hidden="1" x14ac:dyDescent="0.3">
      <c r="A34" s="23">
        <v>33</v>
      </c>
      <c r="B34" s="23">
        <f t="shared" si="0"/>
        <v>2</v>
      </c>
      <c r="C34" s="23">
        <f t="shared" si="1"/>
        <v>2</v>
      </c>
    </row>
    <row r="35" spans="1:3" hidden="1" x14ac:dyDescent="0.3">
      <c r="A35" s="23">
        <v>34</v>
      </c>
      <c r="B35" s="23">
        <f t="shared" si="0"/>
        <v>2</v>
      </c>
      <c r="C35" s="23">
        <f t="shared" si="1"/>
        <v>3</v>
      </c>
    </row>
    <row r="36" spans="1:3" hidden="1" x14ac:dyDescent="0.3">
      <c r="A36" s="23">
        <v>35</v>
      </c>
      <c r="B36" s="23">
        <f t="shared" si="0"/>
        <v>2</v>
      </c>
      <c r="C36" s="23">
        <f t="shared" si="1"/>
        <v>4</v>
      </c>
    </row>
    <row r="37" spans="1:3" hidden="1" x14ac:dyDescent="0.3">
      <c r="A37" s="23">
        <v>36</v>
      </c>
      <c r="B37" s="23">
        <f t="shared" si="0"/>
        <v>2</v>
      </c>
      <c r="C37" s="23">
        <f t="shared" si="1"/>
        <v>5</v>
      </c>
    </row>
    <row r="38" spans="1:3" hidden="1" x14ac:dyDescent="0.3">
      <c r="A38" s="23">
        <v>37</v>
      </c>
      <c r="B38" s="23">
        <f t="shared" si="0"/>
        <v>2</v>
      </c>
      <c r="C38" s="23">
        <f t="shared" si="1"/>
        <v>6</v>
      </c>
    </row>
    <row r="39" spans="1:3" hidden="1" x14ac:dyDescent="0.3">
      <c r="A39" s="23">
        <v>38</v>
      </c>
      <c r="B39" s="23">
        <f t="shared" si="0"/>
        <v>2</v>
      </c>
      <c r="C39" s="23">
        <f t="shared" si="1"/>
        <v>7</v>
      </c>
    </row>
    <row r="40" spans="1:3" hidden="1" x14ac:dyDescent="0.3">
      <c r="A40" s="23">
        <v>39</v>
      </c>
      <c r="B40" s="23">
        <f t="shared" si="0"/>
        <v>2</v>
      </c>
      <c r="C40" s="23">
        <f t="shared" si="1"/>
        <v>8</v>
      </c>
    </row>
    <row r="41" spans="1:3" hidden="1" x14ac:dyDescent="0.3">
      <c r="A41" s="23">
        <v>40</v>
      </c>
      <c r="B41" s="23">
        <f t="shared" si="0"/>
        <v>2</v>
      </c>
      <c r="C41" s="23">
        <f t="shared" si="1"/>
        <v>9</v>
      </c>
    </row>
    <row r="42" spans="1:3" hidden="1" x14ac:dyDescent="0.3">
      <c r="A42" s="23">
        <v>41</v>
      </c>
      <c r="B42" s="23">
        <f t="shared" si="0"/>
        <v>2</v>
      </c>
      <c r="C42" s="23">
        <f t="shared" si="1"/>
        <v>10</v>
      </c>
    </row>
    <row r="43" spans="1:3" hidden="1" x14ac:dyDescent="0.3">
      <c r="A43" s="23">
        <v>42</v>
      </c>
      <c r="B43" s="23">
        <f t="shared" si="0"/>
        <v>2</v>
      </c>
      <c r="C43" s="23">
        <f t="shared" si="1"/>
        <v>11</v>
      </c>
    </row>
    <row r="44" spans="1:3" hidden="1" x14ac:dyDescent="0.3">
      <c r="A44" s="23">
        <v>43</v>
      </c>
      <c r="B44" s="23">
        <f t="shared" si="0"/>
        <v>2</v>
      </c>
      <c r="C44" s="23">
        <f t="shared" si="1"/>
        <v>12</v>
      </c>
    </row>
    <row r="45" spans="1:3" hidden="1" x14ac:dyDescent="0.3">
      <c r="A45" s="23">
        <v>44</v>
      </c>
      <c r="B45" s="23">
        <f t="shared" si="0"/>
        <v>2</v>
      </c>
      <c r="C45" s="23">
        <f t="shared" si="1"/>
        <v>13</v>
      </c>
    </row>
    <row r="46" spans="1:3" hidden="1" x14ac:dyDescent="0.3">
      <c r="A46" s="23">
        <v>45</v>
      </c>
      <c r="B46" s="23">
        <f t="shared" si="0"/>
        <v>2</v>
      </c>
      <c r="C46" s="23">
        <f t="shared" si="1"/>
        <v>14</v>
      </c>
    </row>
    <row r="47" spans="1:3" hidden="1" x14ac:dyDescent="0.3">
      <c r="A47" s="23">
        <v>46</v>
      </c>
      <c r="B47" s="23">
        <f t="shared" si="0"/>
        <v>2</v>
      </c>
      <c r="C47" s="23">
        <f t="shared" si="1"/>
        <v>15</v>
      </c>
    </row>
    <row r="48" spans="1:3" hidden="1" x14ac:dyDescent="0.3">
      <c r="A48" s="23">
        <v>47</v>
      </c>
      <c r="B48" s="23">
        <f t="shared" si="0"/>
        <v>2</v>
      </c>
      <c r="C48" s="23">
        <f t="shared" si="1"/>
        <v>16</v>
      </c>
    </row>
    <row r="49" spans="1:3" hidden="1" x14ac:dyDescent="0.3">
      <c r="A49" s="23">
        <v>48</v>
      </c>
      <c r="B49" s="23">
        <f t="shared" si="0"/>
        <v>2</v>
      </c>
      <c r="C49" s="23">
        <f t="shared" si="1"/>
        <v>17</v>
      </c>
    </row>
    <row r="50" spans="1:3" hidden="1" x14ac:dyDescent="0.3">
      <c r="A50" s="23">
        <v>49</v>
      </c>
      <c r="B50" s="23">
        <f t="shared" si="0"/>
        <v>2</v>
      </c>
      <c r="C50" s="23">
        <f t="shared" si="1"/>
        <v>18</v>
      </c>
    </row>
    <row r="51" spans="1:3" hidden="1" x14ac:dyDescent="0.3">
      <c r="A51" s="23">
        <v>50</v>
      </c>
      <c r="B51" s="23">
        <f t="shared" si="0"/>
        <v>2</v>
      </c>
      <c r="C51" s="23">
        <f t="shared" si="1"/>
        <v>19</v>
      </c>
    </row>
    <row r="52" spans="1:3" hidden="1" x14ac:dyDescent="0.3">
      <c r="A52" s="23">
        <v>51</v>
      </c>
      <c r="B52" s="23">
        <f t="shared" si="0"/>
        <v>2</v>
      </c>
      <c r="C52" s="23">
        <f t="shared" si="1"/>
        <v>20</v>
      </c>
    </row>
    <row r="53" spans="1:3" hidden="1" x14ac:dyDescent="0.3">
      <c r="A53" s="23">
        <v>52</v>
      </c>
      <c r="B53" s="23">
        <f t="shared" si="0"/>
        <v>2</v>
      </c>
      <c r="C53" s="23">
        <f t="shared" si="1"/>
        <v>21</v>
      </c>
    </row>
    <row r="54" spans="1:3" hidden="1" x14ac:dyDescent="0.3">
      <c r="A54" s="23">
        <v>53</v>
      </c>
      <c r="B54" s="23">
        <f t="shared" si="0"/>
        <v>2</v>
      </c>
      <c r="C54" s="23">
        <f t="shared" si="1"/>
        <v>22</v>
      </c>
    </row>
    <row r="55" spans="1:3" hidden="1" x14ac:dyDescent="0.3">
      <c r="A55" s="23">
        <v>54</v>
      </c>
      <c r="B55" s="23">
        <f t="shared" si="0"/>
        <v>2</v>
      </c>
      <c r="C55" s="23">
        <f t="shared" si="1"/>
        <v>23</v>
      </c>
    </row>
    <row r="56" spans="1:3" hidden="1" x14ac:dyDescent="0.3">
      <c r="A56" s="23">
        <v>55</v>
      </c>
      <c r="B56" s="23">
        <f t="shared" si="0"/>
        <v>2</v>
      </c>
      <c r="C56" s="23">
        <f t="shared" si="1"/>
        <v>24</v>
      </c>
    </row>
    <row r="57" spans="1:3" hidden="1" x14ac:dyDescent="0.3">
      <c r="A57" s="23">
        <v>56</v>
      </c>
      <c r="B57" s="23">
        <f t="shared" si="0"/>
        <v>2</v>
      </c>
      <c r="C57" s="23">
        <f t="shared" si="1"/>
        <v>25</v>
      </c>
    </row>
    <row r="58" spans="1:3" hidden="1" x14ac:dyDescent="0.3">
      <c r="A58" s="23">
        <v>57</v>
      </c>
      <c r="B58" s="23">
        <f t="shared" si="0"/>
        <v>2</v>
      </c>
      <c r="C58" s="23">
        <f t="shared" si="1"/>
        <v>26</v>
      </c>
    </row>
    <row r="59" spans="1:3" hidden="1" x14ac:dyDescent="0.3">
      <c r="A59" s="23">
        <v>58</v>
      </c>
      <c r="B59" s="23">
        <f t="shared" si="0"/>
        <v>2</v>
      </c>
      <c r="C59" s="23">
        <f t="shared" si="1"/>
        <v>27</v>
      </c>
    </row>
    <row r="60" spans="1:3" hidden="1" x14ac:dyDescent="0.3">
      <c r="A60" s="23">
        <v>59</v>
      </c>
      <c r="B60" s="23">
        <f t="shared" si="0"/>
        <v>2</v>
      </c>
      <c r="C60" s="23">
        <f t="shared" si="1"/>
        <v>28</v>
      </c>
    </row>
    <row r="61" spans="1:3" hidden="1" x14ac:dyDescent="0.3">
      <c r="A61" s="23">
        <v>60</v>
      </c>
      <c r="B61" s="23">
        <f t="shared" si="0"/>
        <v>2</v>
      </c>
      <c r="C61" s="23">
        <f t="shared" si="1"/>
        <v>29</v>
      </c>
    </row>
    <row r="62" spans="1:3" hidden="1" x14ac:dyDescent="0.3">
      <c r="A62" s="23">
        <v>61</v>
      </c>
      <c r="B62" s="23">
        <f t="shared" si="0"/>
        <v>3</v>
      </c>
      <c r="C62" s="23">
        <f t="shared" si="1"/>
        <v>1</v>
      </c>
    </row>
    <row r="63" spans="1:3" hidden="1" x14ac:dyDescent="0.3">
      <c r="A63" s="23">
        <v>62</v>
      </c>
      <c r="B63" s="23">
        <f t="shared" si="0"/>
        <v>3</v>
      </c>
      <c r="C63" s="23">
        <f t="shared" si="1"/>
        <v>2</v>
      </c>
    </row>
    <row r="64" spans="1:3" hidden="1" x14ac:dyDescent="0.3">
      <c r="A64" s="23">
        <v>63</v>
      </c>
      <c r="B64" s="23">
        <f t="shared" si="0"/>
        <v>3</v>
      </c>
      <c r="C64" s="23">
        <f t="shared" si="1"/>
        <v>3</v>
      </c>
    </row>
    <row r="65" spans="1:3" hidden="1" x14ac:dyDescent="0.3">
      <c r="A65" s="23">
        <v>64</v>
      </c>
      <c r="B65" s="23">
        <f t="shared" si="0"/>
        <v>3</v>
      </c>
      <c r="C65" s="23">
        <f t="shared" si="1"/>
        <v>4</v>
      </c>
    </row>
    <row r="66" spans="1:3" hidden="1" x14ac:dyDescent="0.3">
      <c r="A66" s="23">
        <v>65</v>
      </c>
      <c r="B66" s="23">
        <f t="shared" si="0"/>
        <v>3</v>
      </c>
      <c r="C66" s="23">
        <f t="shared" si="1"/>
        <v>5</v>
      </c>
    </row>
    <row r="67" spans="1:3" hidden="1" x14ac:dyDescent="0.3">
      <c r="A67" s="23">
        <v>66</v>
      </c>
      <c r="B67" s="23">
        <f t="shared" ref="B67:B130" si="2">MONTH(A67)</f>
        <v>3</v>
      </c>
      <c r="C67" s="23">
        <f t="shared" ref="C67:C130" si="3">DAY(A67)</f>
        <v>6</v>
      </c>
    </row>
    <row r="68" spans="1:3" hidden="1" x14ac:dyDescent="0.3">
      <c r="A68" s="23">
        <v>67</v>
      </c>
      <c r="B68" s="23">
        <f t="shared" si="2"/>
        <v>3</v>
      </c>
      <c r="C68" s="23">
        <f t="shared" si="3"/>
        <v>7</v>
      </c>
    </row>
    <row r="69" spans="1:3" hidden="1" x14ac:dyDescent="0.3">
      <c r="A69" s="23">
        <v>68</v>
      </c>
      <c r="B69" s="23">
        <f t="shared" si="2"/>
        <v>3</v>
      </c>
      <c r="C69" s="23">
        <f t="shared" si="3"/>
        <v>8</v>
      </c>
    </row>
    <row r="70" spans="1:3" hidden="1" x14ac:dyDescent="0.3">
      <c r="A70" s="23">
        <v>69</v>
      </c>
      <c r="B70" s="23">
        <f t="shared" si="2"/>
        <v>3</v>
      </c>
      <c r="C70" s="23">
        <f t="shared" si="3"/>
        <v>9</v>
      </c>
    </row>
    <row r="71" spans="1:3" hidden="1" x14ac:dyDescent="0.3">
      <c r="A71" s="23">
        <v>70</v>
      </c>
      <c r="B71" s="23">
        <f t="shared" si="2"/>
        <v>3</v>
      </c>
      <c r="C71" s="23">
        <f t="shared" si="3"/>
        <v>10</v>
      </c>
    </row>
    <row r="72" spans="1:3" hidden="1" x14ac:dyDescent="0.3">
      <c r="A72" s="23">
        <v>71</v>
      </c>
      <c r="B72" s="23">
        <f t="shared" si="2"/>
        <v>3</v>
      </c>
      <c r="C72" s="23">
        <f t="shared" si="3"/>
        <v>11</v>
      </c>
    </row>
    <row r="73" spans="1:3" hidden="1" x14ac:dyDescent="0.3">
      <c r="A73" s="23">
        <v>72</v>
      </c>
      <c r="B73" s="23">
        <f t="shared" si="2"/>
        <v>3</v>
      </c>
      <c r="C73" s="23">
        <f t="shared" si="3"/>
        <v>12</v>
      </c>
    </row>
    <row r="74" spans="1:3" hidden="1" x14ac:dyDescent="0.3">
      <c r="A74" s="23">
        <v>73</v>
      </c>
      <c r="B74" s="23">
        <f t="shared" si="2"/>
        <v>3</v>
      </c>
      <c r="C74" s="23">
        <f t="shared" si="3"/>
        <v>13</v>
      </c>
    </row>
    <row r="75" spans="1:3" hidden="1" x14ac:dyDescent="0.3">
      <c r="A75" s="23">
        <v>74</v>
      </c>
      <c r="B75" s="23">
        <f t="shared" si="2"/>
        <v>3</v>
      </c>
      <c r="C75" s="23">
        <f t="shared" si="3"/>
        <v>14</v>
      </c>
    </row>
    <row r="76" spans="1:3" hidden="1" x14ac:dyDescent="0.3">
      <c r="A76" s="23">
        <v>75</v>
      </c>
      <c r="B76" s="23">
        <f t="shared" si="2"/>
        <v>3</v>
      </c>
      <c r="C76" s="23">
        <f t="shared" si="3"/>
        <v>15</v>
      </c>
    </row>
    <row r="77" spans="1:3" hidden="1" x14ac:dyDescent="0.3">
      <c r="A77" s="23">
        <v>76</v>
      </c>
      <c r="B77" s="23">
        <f t="shared" si="2"/>
        <v>3</v>
      </c>
      <c r="C77" s="23">
        <f t="shared" si="3"/>
        <v>16</v>
      </c>
    </row>
    <row r="78" spans="1:3" hidden="1" x14ac:dyDescent="0.3">
      <c r="A78" s="23">
        <v>77</v>
      </c>
      <c r="B78" s="23">
        <f t="shared" si="2"/>
        <v>3</v>
      </c>
      <c r="C78" s="23">
        <f t="shared" si="3"/>
        <v>17</v>
      </c>
    </row>
    <row r="79" spans="1:3" hidden="1" x14ac:dyDescent="0.3">
      <c r="A79" s="23">
        <v>78</v>
      </c>
      <c r="B79" s="23">
        <f t="shared" si="2"/>
        <v>3</v>
      </c>
      <c r="C79" s="23">
        <f t="shared" si="3"/>
        <v>18</v>
      </c>
    </row>
    <row r="80" spans="1:3" hidden="1" x14ac:dyDescent="0.3">
      <c r="A80" s="23">
        <v>79</v>
      </c>
      <c r="B80" s="23">
        <f t="shared" si="2"/>
        <v>3</v>
      </c>
      <c r="C80" s="23">
        <f t="shared" si="3"/>
        <v>19</v>
      </c>
    </row>
    <row r="81" spans="1:3" hidden="1" x14ac:dyDescent="0.3">
      <c r="A81" s="23">
        <v>80</v>
      </c>
      <c r="B81" s="23">
        <f t="shared" si="2"/>
        <v>3</v>
      </c>
      <c r="C81" s="23">
        <f t="shared" si="3"/>
        <v>20</v>
      </c>
    </row>
    <row r="82" spans="1:3" hidden="1" x14ac:dyDescent="0.3">
      <c r="A82" s="23">
        <v>81</v>
      </c>
      <c r="B82" s="23">
        <f t="shared" si="2"/>
        <v>3</v>
      </c>
      <c r="C82" s="23">
        <f t="shared" si="3"/>
        <v>21</v>
      </c>
    </row>
    <row r="83" spans="1:3" hidden="1" x14ac:dyDescent="0.3">
      <c r="A83" s="23">
        <v>82</v>
      </c>
      <c r="B83" s="23">
        <f t="shared" si="2"/>
        <v>3</v>
      </c>
      <c r="C83" s="23">
        <f t="shared" si="3"/>
        <v>22</v>
      </c>
    </row>
    <row r="84" spans="1:3" hidden="1" x14ac:dyDescent="0.3">
      <c r="A84" s="23">
        <v>83</v>
      </c>
      <c r="B84" s="23">
        <f t="shared" si="2"/>
        <v>3</v>
      </c>
      <c r="C84" s="23">
        <f t="shared" si="3"/>
        <v>23</v>
      </c>
    </row>
    <row r="85" spans="1:3" hidden="1" x14ac:dyDescent="0.3">
      <c r="A85" s="23">
        <v>84</v>
      </c>
      <c r="B85" s="23">
        <f t="shared" si="2"/>
        <v>3</v>
      </c>
      <c r="C85" s="23">
        <f t="shared" si="3"/>
        <v>24</v>
      </c>
    </row>
    <row r="86" spans="1:3" hidden="1" x14ac:dyDescent="0.3">
      <c r="A86" s="23">
        <v>85</v>
      </c>
      <c r="B86" s="23">
        <f t="shared" si="2"/>
        <v>3</v>
      </c>
      <c r="C86" s="23">
        <f t="shared" si="3"/>
        <v>25</v>
      </c>
    </row>
    <row r="87" spans="1:3" hidden="1" x14ac:dyDescent="0.3">
      <c r="A87" s="23">
        <v>86</v>
      </c>
      <c r="B87" s="23">
        <f t="shared" si="2"/>
        <v>3</v>
      </c>
      <c r="C87" s="23">
        <f t="shared" si="3"/>
        <v>26</v>
      </c>
    </row>
    <row r="88" spans="1:3" hidden="1" x14ac:dyDescent="0.3">
      <c r="A88" s="23">
        <v>87</v>
      </c>
      <c r="B88" s="23">
        <f t="shared" si="2"/>
        <v>3</v>
      </c>
      <c r="C88" s="23">
        <f t="shared" si="3"/>
        <v>27</v>
      </c>
    </row>
    <row r="89" spans="1:3" hidden="1" x14ac:dyDescent="0.3">
      <c r="A89" s="23">
        <v>88</v>
      </c>
      <c r="B89" s="23">
        <f t="shared" si="2"/>
        <v>3</v>
      </c>
      <c r="C89" s="23">
        <f t="shared" si="3"/>
        <v>28</v>
      </c>
    </row>
    <row r="90" spans="1:3" hidden="1" x14ac:dyDescent="0.3">
      <c r="A90" s="23">
        <v>89</v>
      </c>
      <c r="B90" s="23">
        <f t="shared" si="2"/>
        <v>3</v>
      </c>
      <c r="C90" s="23">
        <f t="shared" si="3"/>
        <v>29</v>
      </c>
    </row>
    <row r="91" spans="1:3" hidden="1" x14ac:dyDescent="0.3">
      <c r="A91" s="23">
        <v>90</v>
      </c>
      <c r="B91" s="23">
        <f t="shared" si="2"/>
        <v>3</v>
      </c>
      <c r="C91" s="23">
        <f t="shared" si="3"/>
        <v>30</v>
      </c>
    </row>
    <row r="92" spans="1:3" hidden="1" x14ac:dyDescent="0.3">
      <c r="A92" s="23">
        <v>91</v>
      </c>
      <c r="B92" s="23">
        <f t="shared" si="2"/>
        <v>3</v>
      </c>
      <c r="C92" s="23">
        <f t="shared" si="3"/>
        <v>31</v>
      </c>
    </row>
    <row r="93" spans="1:3" hidden="1" x14ac:dyDescent="0.3">
      <c r="A93" s="23">
        <v>92</v>
      </c>
      <c r="B93" s="23">
        <f t="shared" si="2"/>
        <v>4</v>
      </c>
      <c r="C93" s="23">
        <f t="shared" si="3"/>
        <v>1</v>
      </c>
    </row>
    <row r="94" spans="1:3" hidden="1" x14ac:dyDescent="0.3">
      <c r="A94" s="23">
        <v>93</v>
      </c>
      <c r="B94" s="23">
        <f t="shared" si="2"/>
        <v>4</v>
      </c>
      <c r="C94" s="23">
        <f t="shared" si="3"/>
        <v>2</v>
      </c>
    </row>
    <row r="95" spans="1:3" hidden="1" x14ac:dyDescent="0.3">
      <c r="A95" s="23">
        <v>94</v>
      </c>
      <c r="B95" s="23">
        <f t="shared" si="2"/>
        <v>4</v>
      </c>
      <c r="C95" s="23">
        <f t="shared" si="3"/>
        <v>3</v>
      </c>
    </row>
    <row r="96" spans="1:3" hidden="1" x14ac:dyDescent="0.3">
      <c r="A96" s="23">
        <v>95</v>
      </c>
      <c r="B96" s="23">
        <f t="shared" si="2"/>
        <v>4</v>
      </c>
      <c r="C96" s="23">
        <f t="shared" si="3"/>
        <v>4</v>
      </c>
    </row>
    <row r="97" spans="1:3" hidden="1" x14ac:dyDescent="0.3">
      <c r="A97" s="23">
        <v>96</v>
      </c>
      <c r="B97" s="23">
        <f t="shared" si="2"/>
        <v>4</v>
      </c>
      <c r="C97" s="23">
        <f t="shared" si="3"/>
        <v>5</v>
      </c>
    </row>
    <row r="98" spans="1:3" hidden="1" x14ac:dyDescent="0.3">
      <c r="A98" s="23">
        <v>97</v>
      </c>
      <c r="B98" s="23">
        <f t="shared" si="2"/>
        <v>4</v>
      </c>
      <c r="C98" s="23">
        <f t="shared" si="3"/>
        <v>6</v>
      </c>
    </row>
    <row r="99" spans="1:3" hidden="1" x14ac:dyDescent="0.3">
      <c r="A99" s="23">
        <v>98</v>
      </c>
      <c r="B99" s="23">
        <f t="shared" si="2"/>
        <v>4</v>
      </c>
      <c r="C99" s="23">
        <f t="shared" si="3"/>
        <v>7</v>
      </c>
    </row>
    <row r="100" spans="1:3" hidden="1" x14ac:dyDescent="0.3">
      <c r="A100" s="23">
        <v>99</v>
      </c>
      <c r="B100" s="23">
        <f t="shared" si="2"/>
        <v>4</v>
      </c>
      <c r="C100" s="23">
        <f t="shared" si="3"/>
        <v>8</v>
      </c>
    </row>
    <row r="101" spans="1:3" hidden="1" x14ac:dyDescent="0.3">
      <c r="A101" s="23">
        <v>100</v>
      </c>
      <c r="B101" s="23">
        <f t="shared" si="2"/>
        <v>4</v>
      </c>
      <c r="C101" s="23">
        <f t="shared" si="3"/>
        <v>9</v>
      </c>
    </row>
    <row r="102" spans="1:3" hidden="1" x14ac:dyDescent="0.3">
      <c r="A102" s="23">
        <v>101</v>
      </c>
      <c r="B102" s="23">
        <f t="shared" si="2"/>
        <v>4</v>
      </c>
      <c r="C102" s="23">
        <f t="shared" si="3"/>
        <v>10</v>
      </c>
    </row>
    <row r="103" spans="1:3" hidden="1" x14ac:dyDescent="0.3">
      <c r="A103" s="23">
        <v>102</v>
      </c>
      <c r="B103" s="23">
        <f t="shared" si="2"/>
        <v>4</v>
      </c>
      <c r="C103" s="23">
        <f t="shared" si="3"/>
        <v>11</v>
      </c>
    </row>
    <row r="104" spans="1:3" hidden="1" x14ac:dyDescent="0.3">
      <c r="A104" s="23">
        <v>103</v>
      </c>
      <c r="B104" s="23">
        <f t="shared" si="2"/>
        <v>4</v>
      </c>
      <c r="C104" s="23">
        <f t="shared" si="3"/>
        <v>12</v>
      </c>
    </row>
    <row r="105" spans="1:3" hidden="1" x14ac:dyDescent="0.3">
      <c r="A105" s="23">
        <v>104</v>
      </c>
      <c r="B105" s="23">
        <f t="shared" si="2"/>
        <v>4</v>
      </c>
      <c r="C105" s="23">
        <f t="shared" si="3"/>
        <v>13</v>
      </c>
    </row>
    <row r="106" spans="1:3" hidden="1" x14ac:dyDescent="0.3">
      <c r="A106" s="23">
        <v>105</v>
      </c>
      <c r="B106" s="23">
        <f t="shared" si="2"/>
        <v>4</v>
      </c>
      <c r="C106" s="23">
        <f t="shared" si="3"/>
        <v>14</v>
      </c>
    </row>
    <row r="107" spans="1:3" hidden="1" x14ac:dyDescent="0.3">
      <c r="A107" s="23">
        <v>106</v>
      </c>
      <c r="B107" s="23">
        <f t="shared" si="2"/>
        <v>4</v>
      </c>
      <c r="C107" s="23">
        <f t="shared" si="3"/>
        <v>15</v>
      </c>
    </row>
    <row r="108" spans="1:3" hidden="1" x14ac:dyDescent="0.3">
      <c r="A108" s="23">
        <v>107</v>
      </c>
      <c r="B108" s="23">
        <f t="shared" si="2"/>
        <v>4</v>
      </c>
      <c r="C108" s="23">
        <f t="shared" si="3"/>
        <v>16</v>
      </c>
    </row>
    <row r="109" spans="1:3" hidden="1" x14ac:dyDescent="0.3">
      <c r="A109" s="23">
        <v>108</v>
      </c>
      <c r="B109" s="23">
        <f t="shared" si="2"/>
        <v>4</v>
      </c>
      <c r="C109" s="23">
        <f t="shared" si="3"/>
        <v>17</v>
      </c>
    </row>
    <row r="110" spans="1:3" hidden="1" x14ac:dyDescent="0.3">
      <c r="A110" s="23">
        <v>109</v>
      </c>
      <c r="B110" s="23">
        <f t="shared" si="2"/>
        <v>4</v>
      </c>
      <c r="C110" s="23">
        <f t="shared" si="3"/>
        <v>18</v>
      </c>
    </row>
    <row r="111" spans="1:3" hidden="1" x14ac:dyDescent="0.3">
      <c r="A111" s="23">
        <v>110</v>
      </c>
      <c r="B111" s="23">
        <f t="shared" si="2"/>
        <v>4</v>
      </c>
      <c r="C111" s="23">
        <f t="shared" si="3"/>
        <v>19</v>
      </c>
    </row>
    <row r="112" spans="1:3" hidden="1" x14ac:dyDescent="0.3">
      <c r="A112" s="23">
        <v>111</v>
      </c>
      <c r="B112" s="23">
        <f t="shared" si="2"/>
        <v>4</v>
      </c>
      <c r="C112" s="23">
        <f t="shared" si="3"/>
        <v>20</v>
      </c>
    </row>
    <row r="113" spans="1:3" hidden="1" x14ac:dyDescent="0.3">
      <c r="A113" s="23">
        <v>112</v>
      </c>
      <c r="B113" s="23">
        <f t="shared" si="2"/>
        <v>4</v>
      </c>
      <c r="C113" s="23">
        <f t="shared" si="3"/>
        <v>21</v>
      </c>
    </row>
    <row r="114" spans="1:3" hidden="1" x14ac:dyDescent="0.3">
      <c r="A114" s="23">
        <v>113</v>
      </c>
      <c r="B114" s="23">
        <f t="shared" si="2"/>
        <v>4</v>
      </c>
      <c r="C114" s="23">
        <f t="shared" si="3"/>
        <v>22</v>
      </c>
    </row>
    <row r="115" spans="1:3" hidden="1" x14ac:dyDescent="0.3">
      <c r="A115" s="23">
        <v>114</v>
      </c>
      <c r="B115" s="23">
        <f t="shared" si="2"/>
        <v>4</v>
      </c>
      <c r="C115" s="23">
        <f t="shared" si="3"/>
        <v>23</v>
      </c>
    </row>
    <row r="116" spans="1:3" hidden="1" x14ac:dyDescent="0.3">
      <c r="A116" s="23">
        <v>115</v>
      </c>
      <c r="B116" s="23">
        <f t="shared" si="2"/>
        <v>4</v>
      </c>
      <c r="C116" s="23">
        <f t="shared" si="3"/>
        <v>24</v>
      </c>
    </row>
    <row r="117" spans="1:3" hidden="1" x14ac:dyDescent="0.3">
      <c r="A117" s="23">
        <v>116</v>
      </c>
      <c r="B117" s="23">
        <f t="shared" si="2"/>
        <v>4</v>
      </c>
      <c r="C117" s="23">
        <f t="shared" si="3"/>
        <v>25</v>
      </c>
    </row>
    <row r="118" spans="1:3" hidden="1" x14ac:dyDescent="0.3">
      <c r="A118" s="23">
        <v>117</v>
      </c>
      <c r="B118" s="23">
        <f t="shared" si="2"/>
        <v>4</v>
      </c>
      <c r="C118" s="23">
        <f t="shared" si="3"/>
        <v>26</v>
      </c>
    </row>
    <row r="119" spans="1:3" hidden="1" x14ac:dyDescent="0.3">
      <c r="A119" s="23">
        <v>118</v>
      </c>
      <c r="B119" s="23">
        <f t="shared" si="2"/>
        <v>4</v>
      </c>
      <c r="C119" s="23">
        <f t="shared" si="3"/>
        <v>27</v>
      </c>
    </row>
    <row r="120" spans="1:3" hidden="1" x14ac:dyDescent="0.3">
      <c r="A120" s="23">
        <v>119</v>
      </c>
      <c r="B120" s="23">
        <f t="shared" si="2"/>
        <v>4</v>
      </c>
      <c r="C120" s="23">
        <f t="shared" si="3"/>
        <v>28</v>
      </c>
    </row>
    <row r="121" spans="1:3" hidden="1" x14ac:dyDescent="0.3">
      <c r="A121" s="23">
        <v>120</v>
      </c>
      <c r="B121" s="23">
        <f t="shared" si="2"/>
        <v>4</v>
      </c>
      <c r="C121" s="23">
        <f t="shared" si="3"/>
        <v>29</v>
      </c>
    </row>
    <row r="122" spans="1:3" hidden="1" x14ac:dyDescent="0.3">
      <c r="A122" s="23">
        <v>121</v>
      </c>
      <c r="B122" s="23">
        <f t="shared" si="2"/>
        <v>4</v>
      </c>
      <c r="C122" s="23">
        <f t="shared" si="3"/>
        <v>30</v>
      </c>
    </row>
    <row r="123" spans="1:3" hidden="1" x14ac:dyDescent="0.3">
      <c r="A123" s="23">
        <v>122</v>
      </c>
      <c r="B123" s="23">
        <f t="shared" si="2"/>
        <v>5</v>
      </c>
      <c r="C123" s="23">
        <f t="shared" si="3"/>
        <v>1</v>
      </c>
    </row>
    <row r="124" spans="1:3" hidden="1" x14ac:dyDescent="0.3">
      <c r="A124" s="23">
        <v>123</v>
      </c>
      <c r="B124" s="23">
        <f t="shared" si="2"/>
        <v>5</v>
      </c>
      <c r="C124" s="23">
        <f t="shared" si="3"/>
        <v>2</v>
      </c>
    </row>
    <row r="125" spans="1:3" hidden="1" x14ac:dyDescent="0.3">
      <c r="A125" s="23">
        <v>124</v>
      </c>
      <c r="B125" s="23">
        <f t="shared" si="2"/>
        <v>5</v>
      </c>
      <c r="C125" s="23">
        <f t="shared" si="3"/>
        <v>3</v>
      </c>
    </row>
    <row r="126" spans="1:3" hidden="1" x14ac:dyDescent="0.3">
      <c r="A126" s="23">
        <v>125</v>
      </c>
      <c r="B126" s="23">
        <f t="shared" si="2"/>
        <v>5</v>
      </c>
      <c r="C126" s="23">
        <f t="shared" si="3"/>
        <v>4</v>
      </c>
    </row>
    <row r="127" spans="1:3" hidden="1" x14ac:dyDescent="0.3">
      <c r="A127" s="23">
        <v>126</v>
      </c>
      <c r="B127" s="23">
        <f t="shared" si="2"/>
        <v>5</v>
      </c>
      <c r="C127" s="23">
        <f t="shared" si="3"/>
        <v>5</v>
      </c>
    </row>
    <row r="128" spans="1:3" hidden="1" x14ac:dyDescent="0.3">
      <c r="A128" s="23">
        <v>127</v>
      </c>
      <c r="B128" s="23">
        <f t="shared" si="2"/>
        <v>5</v>
      </c>
      <c r="C128" s="23">
        <f t="shared" si="3"/>
        <v>6</v>
      </c>
    </row>
    <row r="129" spans="1:3" hidden="1" x14ac:dyDescent="0.3">
      <c r="A129" s="23">
        <v>128</v>
      </c>
      <c r="B129" s="23">
        <f t="shared" si="2"/>
        <v>5</v>
      </c>
      <c r="C129" s="23">
        <f t="shared" si="3"/>
        <v>7</v>
      </c>
    </row>
    <row r="130" spans="1:3" hidden="1" x14ac:dyDescent="0.3">
      <c r="A130" s="23">
        <v>129</v>
      </c>
      <c r="B130" s="23">
        <f t="shared" si="2"/>
        <v>5</v>
      </c>
      <c r="C130" s="23">
        <f t="shared" si="3"/>
        <v>8</v>
      </c>
    </row>
    <row r="131" spans="1:3" hidden="1" x14ac:dyDescent="0.3">
      <c r="A131" s="23">
        <v>130</v>
      </c>
      <c r="B131" s="23">
        <f t="shared" ref="B131:B194" si="4">MONTH(A131)</f>
        <v>5</v>
      </c>
      <c r="C131" s="23">
        <f t="shared" ref="C131:C194" si="5">DAY(A131)</f>
        <v>9</v>
      </c>
    </row>
    <row r="132" spans="1:3" hidden="1" x14ac:dyDescent="0.3">
      <c r="A132" s="23">
        <v>131</v>
      </c>
      <c r="B132" s="23">
        <f t="shared" si="4"/>
        <v>5</v>
      </c>
      <c r="C132" s="23">
        <f t="shared" si="5"/>
        <v>10</v>
      </c>
    </row>
    <row r="133" spans="1:3" hidden="1" x14ac:dyDescent="0.3">
      <c r="A133" s="23">
        <v>132</v>
      </c>
      <c r="B133" s="23">
        <f t="shared" si="4"/>
        <v>5</v>
      </c>
      <c r="C133" s="23">
        <f t="shared" si="5"/>
        <v>11</v>
      </c>
    </row>
    <row r="134" spans="1:3" hidden="1" x14ac:dyDescent="0.3">
      <c r="A134" s="23">
        <v>133</v>
      </c>
      <c r="B134" s="23">
        <f t="shared" si="4"/>
        <v>5</v>
      </c>
      <c r="C134" s="23">
        <f t="shared" si="5"/>
        <v>12</v>
      </c>
    </row>
    <row r="135" spans="1:3" hidden="1" x14ac:dyDescent="0.3">
      <c r="A135" s="23">
        <v>134</v>
      </c>
      <c r="B135" s="23">
        <f t="shared" si="4"/>
        <v>5</v>
      </c>
      <c r="C135" s="23">
        <f t="shared" si="5"/>
        <v>13</v>
      </c>
    </row>
    <row r="136" spans="1:3" hidden="1" x14ac:dyDescent="0.3">
      <c r="A136" s="23">
        <v>135</v>
      </c>
      <c r="B136" s="23">
        <f t="shared" si="4"/>
        <v>5</v>
      </c>
      <c r="C136" s="23">
        <f t="shared" si="5"/>
        <v>14</v>
      </c>
    </row>
    <row r="137" spans="1:3" hidden="1" x14ac:dyDescent="0.3">
      <c r="A137" s="23">
        <v>136</v>
      </c>
      <c r="B137" s="23">
        <f t="shared" si="4"/>
        <v>5</v>
      </c>
      <c r="C137" s="23">
        <f t="shared" si="5"/>
        <v>15</v>
      </c>
    </row>
    <row r="138" spans="1:3" hidden="1" x14ac:dyDescent="0.3">
      <c r="A138" s="23">
        <v>137</v>
      </c>
      <c r="B138" s="23">
        <f t="shared" si="4"/>
        <v>5</v>
      </c>
      <c r="C138" s="23">
        <f t="shared" si="5"/>
        <v>16</v>
      </c>
    </row>
    <row r="139" spans="1:3" hidden="1" x14ac:dyDescent="0.3">
      <c r="A139" s="23">
        <v>138</v>
      </c>
      <c r="B139" s="23">
        <f t="shared" si="4"/>
        <v>5</v>
      </c>
      <c r="C139" s="23">
        <f t="shared" si="5"/>
        <v>17</v>
      </c>
    </row>
    <row r="140" spans="1:3" hidden="1" x14ac:dyDescent="0.3">
      <c r="A140" s="23">
        <v>139</v>
      </c>
      <c r="B140" s="23">
        <f t="shared" si="4"/>
        <v>5</v>
      </c>
      <c r="C140" s="23">
        <f t="shared" si="5"/>
        <v>18</v>
      </c>
    </row>
    <row r="141" spans="1:3" hidden="1" x14ac:dyDescent="0.3">
      <c r="A141" s="23">
        <v>140</v>
      </c>
      <c r="B141" s="23">
        <f t="shared" si="4"/>
        <v>5</v>
      </c>
      <c r="C141" s="23">
        <f t="shared" si="5"/>
        <v>19</v>
      </c>
    </row>
    <row r="142" spans="1:3" hidden="1" x14ac:dyDescent="0.3">
      <c r="A142" s="23">
        <v>141</v>
      </c>
      <c r="B142" s="23">
        <f t="shared" si="4"/>
        <v>5</v>
      </c>
      <c r="C142" s="23">
        <f t="shared" si="5"/>
        <v>20</v>
      </c>
    </row>
    <row r="143" spans="1:3" hidden="1" x14ac:dyDescent="0.3">
      <c r="A143" s="23">
        <v>142</v>
      </c>
      <c r="B143" s="23">
        <f t="shared" si="4"/>
        <v>5</v>
      </c>
      <c r="C143" s="23">
        <f t="shared" si="5"/>
        <v>21</v>
      </c>
    </row>
    <row r="144" spans="1:3" hidden="1" x14ac:dyDescent="0.3">
      <c r="A144" s="23">
        <v>143</v>
      </c>
      <c r="B144" s="23">
        <f t="shared" si="4"/>
        <v>5</v>
      </c>
      <c r="C144" s="23">
        <f t="shared" si="5"/>
        <v>22</v>
      </c>
    </row>
    <row r="145" spans="1:3" hidden="1" x14ac:dyDescent="0.3">
      <c r="A145" s="23">
        <v>144</v>
      </c>
      <c r="B145" s="23">
        <f t="shared" si="4"/>
        <v>5</v>
      </c>
      <c r="C145" s="23">
        <f t="shared" si="5"/>
        <v>23</v>
      </c>
    </row>
    <row r="146" spans="1:3" hidden="1" x14ac:dyDescent="0.3">
      <c r="A146" s="23">
        <v>145</v>
      </c>
      <c r="B146" s="23">
        <f t="shared" si="4"/>
        <v>5</v>
      </c>
      <c r="C146" s="23">
        <f t="shared" si="5"/>
        <v>24</v>
      </c>
    </row>
    <row r="147" spans="1:3" hidden="1" x14ac:dyDescent="0.3">
      <c r="A147" s="23">
        <v>146</v>
      </c>
      <c r="B147" s="23">
        <f t="shared" si="4"/>
        <v>5</v>
      </c>
      <c r="C147" s="23">
        <f t="shared" si="5"/>
        <v>25</v>
      </c>
    </row>
    <row r="148" spans="1:3" hidden="1" x14ac:dyDescent="0.3">
      <c r="A148" s="23">
        <v>147</v>
      </c>
      <c r="B148" s="23">
        <f t="shared" si="4"/>
        <v>5</v>
      </c>
      <c r="C148" s="23">
        <f t="shared" si="5"/>
        <v>26</v>
      </c>
    </row>
    <row r="149" spans="1:3" hidden="1" x14ac:dyDescent="0.3">
      <c r="A149" s="23">
        <v>148</v>
      </c>
      <c r="B149" s="23">
        <f t="shared" si="4"/>
        <v>5</v>
      </c>
      <c r="C149" s="23">
        <f t="shared" si="5"/>
        <v>27</v>
      </c>
    </row>
    <row r="150" spans="1:3" hidden="1" x14ac:dyDescent="0.3">
      <c r="A150" s="23">
        <v>149</v>
      </c>
      <c r="B150" s="23">
        <f t="shared" si="4"/>
        <v>5</v>
      </c>
      <c r="C150" s="23">
        <f t="shared" si="5"/>
        <v>28</v>
      </c>
    </row>
    <row r="151" spans="1:3" hidden="1" x14ac:dyDescent="0.3">
      <c r="A151" s="23">
        <v>150</v>
      </c>
      <c r="B151" s="23">
        <f t="shared" si="4"/>
        <v>5</v>
      </c>
      <c r="C151" s="23">
        <f t="shared" si="5"/>
        <v>29</v>
      </c>
    </row>
    <row r="152" spans="1:3" hidden="1" x14ac:dyDescent="0.3">
      <c r="A152" s="23">
        <v>151</v>
      </c>
      <c r="B152" s="23">
        <f t="shared" si="4"/>
        <v>5</v>
      </c>
      <c r="C152" s="23">
        <f t="shared" si="5"/>
        <v>30</v>
      </c>
    </row>
    <row r="153" spans="1:3" hidden="1" x14ac:dyDescent="0.3">
      <c r="A153" s="23">
        <v>152</v>
      </c>
      <c r="B153" s="23">
        <f t="shared" si="4"/>
        <v>5</v>
      </c>
      <c r="C153" s="23">
        <f t="shared" si="5"/>
        <v>31</v>
      </c>
    </row>
    <row r="154" spans="1:3" hidden="1" x14ac:dyDescent="0.3">
      <c r="A154" s="23">
        <v>153</v>
      </c>
      <c r="B154" s="23">
        <f t="shared" si="4"/>
        <v>6</v>
      </c>
      <c r="C154" s="23">
        <f t="shared" si="5"/>
        <v>1</v>
      </c>
    </row>
    <row r="155" spans="1:3" hidden="1" x14ac:dyDescent="0.3">
      <c r="A155" s="23">
        <v>154</v>
      </c>
      <c r="B155" s="23">
        <f t="shared" si="4"/>
        <v>6</v>
      </c>
      <c r="C155" s="23">
        <f t="shared" si="5"/>
        <v>2</v>
      </c>
    </row>
    <row r="156" spans="1:3" hidden="1" x14ac:dyDescent="0.3">
      <c r="A156" s="23">
        <v>155</v>
      </c>
      <c r="B156" s="23">
        <f t="shared" si="4"/>
        <v>6</v>
      </c>
      <c r="C156" s="23">
        <f t="shared" si="5"/>
        <v>3</v>
      </c>
    </row>
    <row r="157" spans="1:3" hidden="1" x14ac:dyDescent="0.3">
      <c r="A157" s="23">
        <v>156</v>
      </c>
      <c r="B157" s="23">
        <f t="shared" si="4"/>
        <v>6</v>
      </c>
      <c r="C157" s="23">
        <f t="shared" si="5"/>
        <v>4</v>
      </c>
    </row>
    <row r="158" spans="1:3" hidden="1" x14ac:dyDescent="0.3">
      <c r="A158" s="23">
        <v>157</v>
      </c>
      <c r="B158" s="23">
        <f t="shared" si="4"/>
        <v>6</v>
      </c>
      <c r="C158" s="23">
        <f t="shared" si="5"/>
        <v>5</v>
      </c>
    </row>
    <row r="159" spans="1:3" hidden="1" x14ac:dyDescent="0.3">
      <c r="A159" s="23">
        <v>158</v>
      </c>
      <c r="B159" s="23">
        <f t="shared" si="4"/>
        <v>6</v>
      </c>
      <c r="C159" s="23">
        <f t="shared" si="5"/>
        <v>6</v>
      </c>
    </row>
    <row r="160" spans="1:3" hidden="1" x14ac:dyDescent="0.3">
      <c r="A160" s="23">
        <v>159</v>
      </c>
      <c r="B160" s="23">
        <f t="shared" si="4"/>
        <v>6</v>
      </c>
      <c r="C160" s="23">
        <f t="shared" si="5"/>
        <v>7</v>
      </c>
    </row>
    <row r="161" spans="1:3" hidden="1" x14ac:dyDescent="0.3">
      <c r="A161" s="23">
        <v>160</v>
      </c>
      <c r="B161" s="23">
        <f t="shared" si="4"/>
        <v>6</v>
      </c>
      <c r="C161" s="23">
        <f t="shared" si="5"/>
        <v>8</v>
      </c>
    </row>
    <row r="162" spans="1:3" hidden="1" x14ac:dyDescent="0.3">
      <c r="A162" s="23">
        <v>161</v>
      </c>
      <c r="B162" s="23">
        <f t="shared" si="4"/>
        <v>6</v>
      </c>
      <c r="C162" s="23">
        <f t="shared" si="5"/>
        <v>9</v>
      </c>
    </row>
    <row r="163" spans="1:3" hidden="1" x14ac:dyDescent="0.3">
      <c r="A163" s="23">
        <v>162</v>
      </c>
      <c r="B163" s="23">
        <f t="shared" si="4"/>
        <v>6</v>
      </c>
      <c r="C163" s="23">
        <f t="shared" si="5"/>
        <v>10</v>
      </c>
    </row>
    <row r="164" spans="1:3" hidden="1" x14ac:dyDescent="0.3">
      <c r="A164" s="23">
        <v>163</v>
      </c>
      <c r="B164" s="23">
        <f t="shared" si="4"/>
        <v>6</v>
      </c>
      <c r="C164" s="23">
        <f t="shared" si="5"/>
        <v>11</v>
      </c>
    </row>
    <row r="165" spans="1:3" hidden="1" x14ac:dyDescent="0.3">
      <c r="A165" s="23">
        <v>164</v>
      </c>
      <c r="B165" s="23">
        <f t="shared" si="4"/>
        <v>6</v>
      </c>
      <c r="C165" s="23">
        <f t="shared" si="5"/>
        <v>12</v>
      </c>
    </row>
    <row r="166" spans="1:3" hidden="1" x14ac:dyDescent="0.3">
      <c r="A166" s="23">
        <v>165</v>
      </c>
      <c r="B166" s="23">
        <f t="shared" si="4"/>
        <v>6</v>
      </c>
      <c r="C166" s="23">
        <f t="shared" si="5"/>
        <v>13</v>
      </c>
    </row>
    <row r="167" spans="1:3" hidden="1" x14ac:dyDescent="0.3">
      <c r="A167" s="23">
        <v>166</v>
      </c>
      <c r="B167" s="23">
        <f t="shared" si="4"/>
        <v>6</v>
      </c>
      <c r="C167" s="23">
        <f t="shared" si="5"/>
        <v>14</v>
      </c>
    </row>
    <row r="168" spans="1:3" hidden="1" x14ac:dyDescent="0.3">
      <c r="A168" s="23">
        <v>167</v>
      </c>
      <c r="B168" s="23">
        <f t="shared" si="4"/>
        <v>6</v>
      </c>
      <c r="C168" s="23">
        <f t="shared" si="5"/>
        <v>15</v>
      </c>
    </row>
    <row r="169" spans="1:3" hidden="1" x14ac:dyDescent="0.3">
      <c r="A169" s="23">
        <v>168</v>
      </c>
      <c r="B169" s="23">
        <f t="shared" si="4"/>
        <v>6</v>
      </c>
      <c r="C169" s="23">
        <f t="shared" si="5"/>
        <v>16</v>
      </c>
    </row>
    <row r="170" spans="1:3" hidden="1" x14ac:dyDescent="0.3">
      <c r="A170" s="23">
        <v>169</v>
      </c>
      <c r="B170" s="23">
        <f t="shared" si="4"/>
        <v>6</v>
      </c>
      <c r="C170" s="23">
        <f t="shared" si="5"/>
        <v>17</v>
      </c>
    </row>
    <row r="171" spans="1:3" hidden="1" x14ac:dyDescent="0.3">
      <c r="A171" s="23">
        <v>170</v>
      </c>
      <c r="B171" s="23">
        <f t="shared" si="4"/>
        <v>6</v>
      </c>
      <c r="C171" s="23">
        <f t="shared" si="5"/>
        <v>18</v>
      </c>
    </row>
    <row r="172" spans="1:3" hidden="1" x14ac:dyDescent="0.3">
      <c r="A172" s="23">
        <v>171</v>
      </c>
      <c r="B172" s="23">
        <f t="shared" si="4"/>
        <v>6</v>
      </c>
      <c r="C172" s="23">
        <f t="shared" si="5"/>
        <v>19</v>
      </c>
    </row>
    <row r="173" spans="1:3" hidden="1" x14ac:dyDescent="0.3">
      <c r="A173" s="23">
        <v>172</v>
      </c>
      <c r="B173" s="23">
        <f t="shared" si="4"/>
        <v>6</v>
      </c>
      <c r="C173" s="23">
        <f t="shared" si="5"/>
        <v>20</v>
      </c>
    </row>
    <row r="174" spans="1:3" hidden="1" x14ac:dyDescent="0.3">
      <c r="A174" s="23">
        <v>173</v>
      </c>
      <c r="B174" s="23">
        <f t="shared" si="4"/>
        <v>6</v>
      </c>
      <c r="C174" s="23">
        <f t="shared" si="5"/>
        <v>21</v>
      </c>
    </row>
    <row r="175" spans="1:3" hidden="1" x14ac:dyDescent="0.3">
      <c r="A175" s="23">
        <v>174</v>
      </c>
      <c r="B175" s="23">
        <f t="shared" si="4"/>
        <v>6</v>
      </c>
      <c r="C175" s="23">
        <f t="shared" si="5"/>
        <v>22</v>
      </c>
    </row>
    <row r="176" spans="1:3" hidden="1" x14ac:dyDescent="0.3">
      <c r="A176" s="23">
        <v>175</v>
      </c>
      <c r="B176" s="23">
        <f t="shared" si="4"/>
        <v>6</v>
      </c>
      <c r="C176" s="23">
        <f t="shared" si="5"/>
        <v>23</v>
      </c>
    </row>
    <row r="177" spans="1:3" hidden="1" x14ac:dyDescent="0.3">
      <c r="A177" s="23">
        <v>176</v>
      </c>
      <c r="B177" s="23">
        <f t="shared" si="4"/>
        <v>6</v>
      </c>
      <c r="C177" s="23">
        <f t="shared" si="5"/>
        <v>24</v>
      </c>
    </row>
    <row r="178" spans="1:3" hidden="1" x14ac:dyDescent="0.3">
      <c r="A178" s="23">
        <v>177</v>
      </c>
      <c r="B178" s="23">
        <f t="shared" si="4"/>
        <v>6</v>
      </c>
      <c r="C178" s="23">
        <f t="shared" si="5"/>
        <v>25</v>
      </c>
    </row>
    <row r="179" spans="1:3" hidden="1" x14ac:dyDescent="0.3">
      <c r="A179" s="23">
        <v>178</v>
      </c>
      <c r="B179" s="23">
        <f t="shared" si="4"/>
        <v>6</v>
      </c>
      <c r="C179" s="23">
        <f t="shared" si="5"/>
        <v>26</v>
      </c>
    </row>
    <row r="180" spans="1:3" hidden="1" x14ac:dyDescent="0.3">
      <c r="A180" s="23">
        <v>179</v>
      </c>
      <c r="B180" s="23">
        <f t="shared" si="4"/>
        <v>6</v>
      </c>
      <c r="C180" s="23">
        <f t="shared" si="5"/>
        <v>27</v>
      </c>
    </row>
    <row r="181" spans="1:3" hidden="1" x14ac:dyDescent="0.3">
      <c r="A181" s="23">
        <v>180</v>
      </c>
      <c r="B181" s="23">
        <f t="shared" si="4"/>
        <v>6</v>
      </c>
      <c r="C181" s="23">
        <f t="shared" si="5"/>
        <v>28</v>
      </c>
    </row>
    <row r="182" spans="1:3" hidden="1" x14ac:dyDescent="0.3">
      <c r="A182" s="23">
        <v>181</v>
      </c>
      <c r="B182" s="23">
        <f t="shared" si="4"/>
        <v>6</v>
      </c>
      <c r="C182" s="23">
        <f t="shared" si="5"/>
        <v>29</v>
      </c>
    </row>
    <row r="183" spans="1:3" hidden="1" x14ac:dyDescent="0.3">
      <c r="A183" s="23">
        <v>182</v>
      </c>
      <c r="B183" s="23">
        <f t="shared" si="4"/>
        <v>6</v>
      </c>
      <c r="C183" s="23">
        <f t="shared" si="5"/>
        <v>30</v>
      </c>
    </row>
    <row r="184" spans="1:3" hidden="1" x14ac:dyDescent="0.3">
      <c r="A184" s="23">
        <v>183</v>
      </c>
      <c r="B184" s="23">
        <f t="shared" si="4"/>
        <v>7</v>
      </c>
      <c r="C184" s="23">
        <f t="shared" si="5"/>
        <v>1</v>
      </c>
    </row>
    <row r="185" spans="1:3" hidden="1" x14ac:dyDescent="0.3">
      <c r="A185" s="23">
        <v>184</v>
      </c>
      <c r="B185" s="23">
        <f t="shared" si="4"/>
        <v>7</v>
      </c>
      <c r="C185" s="23">
        <f t="shared" si="5"/>
        <v>2</v>
      </c>
    </row>
    <row r="186" spans="1:3" hidden="1" x14ac:dyDescent="0.3">
      <c r="A186" s="23">
        <v>185</v>
      </c>
      <c r="B186" s="23">
        <f t="shared" si="4"/>
        <v>7</v>
      </c>
      <c r="C186" s="23">
        <f t="shared" si="5"/>
        <v>3</v>
      </c>
    </row>
    <row r="187" spans="1:3" hidden="1" x14ac:dyDescent="0.3">
      <c r="A187" s="23">
        <v>186</v>
      </c>
      <c r="B187" s="23">
        <f t="shared" si="4"/>
        <v>7</v>
      </c>
      <c r="C187" s="23">
        <f t="shared" si="5"/>
        <v>4</v>
      </c>
    </row>
    <row r="188" spans="1:3" hidden="1" x14ac:dyDescent="0.3">
      <c r="A188" s="23">
        <v>187</v>
      </c>
      <c r="B188" s="23">
        <f t="shared" si="4"/>
        <v>7</v>
      </c>
      <c r="C188" s="23">
        <f t="shared" si="5"/>
        <v>5</v>
      </c>
    </row>
    <row r="189" spans="1:3" hidden="1" x14ac:dyDescent="0.3">
      <c r="A189" s="23">
        <v>188</v>
      </c>
      <c r="B189" s="23">
        <f t="shared" si="4"/>
        <v>7</v>
      </c>
      <c r="C189" s="23">
        <f t="shared" si="5"/>
        <v>6</v>
      </c>
    </row>
    <row r="190" spans="1:3" hidden="1" x14ac:dyDescent="0.3">
      <c r="A190" s="23">
        <v>189</v>
      </c>
      <c r="B190" s="23">
        <f t="shared" si="4"/>
        <v>7</v>
      </c>
      <c r="C190" s="23">
        <f t="shared" si="5"/>
        <v>7</v>
      </c>
    </row>
    <row r="191" spans="1:3" hidden="1" x14ac:dyDescent="0.3">
      <c r="A191" s="23">
        <v>190</v>
      </c>
      <c r="B191" s="23">
        <f t="shared" si="4"/>
        <v>7</v>
      </c>
      <c r="C191" s="23">
        <f t="shared" si="5"/>
        <v>8</v>
      </c>
    </row>
    <row r="192" spans="1:3" hidden="1" x14ac:dyDescent="0.3">
      <c r="A192" s="23">
        <v>191</v>
      </c>
      <c r="B192" s="23">
        <f t="shared" si="4"/>
        <v>7</v>
      </c>
      <c r="C192" s="23">
        <f t="shared" si="5"/>
        <v>9</v>
      </c>
    </row>
    <row r="193" spans="1:3" hidden="1" x14ac:dyDescent="0.3">
      <c r="A193" s="23">
        <v>192</v>
      </c>
      <c r="B193" s="23">
        <f t="shared" si="4"/>
        <v>7</v>
      </c>
      <c r="C193" s="23">
        <f t="shared" si="5"/>
        <v>10</v>
      </c>
    </row>
    <row r="194" spans="1:3" hidden="1" x14ac:dyDescent="0.3">
      <c r="A194" s="23">
        <v>193</v>
      </c>
      <c r="B194" s="23">
        <f t="shared" si="4"/>
        <v>7</v>
      </c>
      <c r="C194" s="23">
        <f t="shared" si="5"/>
        <v>11</v>
      </c>
    </row>
    <row r="195" spans="1:3" hidden="1" x14ac:dyDescent="0.3">
      <c r="A195" s="23">
        <v>194</v>
      </c>
      <c r="B195" s="23">
        <f t="shared" ref="B195:B258" si="6">MONTH(A195)</f>
        <v>7</v>
      </c>
      <c r="C195" s="23">
        <f t="shared" ref="C195:C258" si="7">DAY(A195)</f>
        <v>12</v>
      </c>
    </row>
    <row r="196" spans="1:3" hidden="1" x14ac:dyDescent="0.3">
      <c r="A196" s="23">
        <v>195</v>
      </c>
      <c r="B196" s="23">
        <f t="shared" si="6"/>
        <v>7</v>
      </c>
      <c r="C196" s="23">
        <f t="shared" si="7"/>
        <v>13</v>
      </c>
    </row>
    <row r="197" spans="1:3" hidden="1" x14ac:dyDescent="0.3">
      <c r="A197" s="23">
        <v>196</v>
      </c>
      <c r="B197" s="23">
        <f t="shared" si="6"/>
        <v>7</v>
      </c>
      <c r="C197" s="23">
        <f t="shared" si="7"/>
        <v>14</v>
      </c>
    </row>
    <row r="198" spans="1:3" hidden="1" x14ac:dyDescent="0.3">
      <c r="A198" s="23">
        <v>197</v>
      </c>
      <c r="B198" s="23">
        <f t="shared" si="6"/>
        <v>7</v>
      </c>
      <c r="C198" s="23">
        <f t="shared" si="7"/>
        <v>15</v>
      </c>
    </row>
    <row r="199" spans="1:3" hidden="1" x14ac:dyDescent="0.3">
      <c r="A199" s="23">
        <v>198</v>
      </c>
      <c r="B199" s="23">
        <f t="shared" si="6"/>
        <v>7</v>
      </c>
      <c r="C199" s="23">
        <f t="shared" si="7"/>
        <v>16</v>
      </c>
    </row>
    <row r="200" spans="1:3" hidden="1" x14ac:dyDescent="0.3">
      <c r="A200" s="23">
        <v>199</v>
      </c>
      <c r="B200" s="23">
        <f t="shared" si="6"/>
        <v>7</v>
      </c>
      <c r="C200" s="23">
        <f t="shared" si="7"/>
        <v>17</v>
      </c>
    </row>
    <row r="201" spans="1:3" hidden="1" x14ac:dyDescent="0.3">
      <c r="A201" s="23">
        <v>200</v>
      </c>
      <c r="B201" s="23">
        <f t="shared" si="6"/>
        <v>7</v>
      </c>
      <c r="C201" s="23">
        <f t="shared" si="7"/>
        <v>18</v>
      </c>
    </row>
    <row r="202" spans="1:3" hidden="1" x14ac:dyDescent="0.3">
      <c r="A202" s="23">
        <v>201</v>
      </c>
      <c r="B202" s="23">
        <f t="shared" si="6"/>
        <v>7</v>
      </c>
      <c r="C202" s="23">
        <f t="shared" si="7"/>
        <v>19</v>
      </c>
    </row>
    <row r="203" spans="1:3" hidden="1" x14ac:dyDescent="0.3">
      <c r="A203" s="23">
        <v>202</v>
      </c>
      <c r="B203" s="23">
        <f t="shared" si="6"/>
        <v>7</v>
      </c>
      <c r="C203" s="23">
        <f t="shared" si="7"/>
        <v>20</v>
      </c>
    </row>
    <row r="204" spans="1:3" hidden="1" x14ac:dyDescent="0.3">
      <c r="A204" s="23">
        <v>203</v>
      </c>
      <c r="B204" s="23">
        <f t="shared" si="6"/>
        <v>7</v>
      </c>
      <c r="C204" s="23">
        <f t="shared" si="7"/>
        <v>21</v>
      </c>
    </row>
    <row r="205" spans="1:3" hidden="1" x14ac:dyDescent="0.3">
      <c r="A205" s="23">
        <v>204</v>
      </c>
      <c r="B205" s="23">
        <f t="shared" si="6"/>
        <v>7</v>
      </c>
      <c r="C205" s="23">
        <f t="shared" si="7"/>
        <v>22</v>
      </c>
    </row>
    <row r="206" spans="1:3" hidden="1" x14ac:dyDescent="0.3">
      <c r="A206" s="23">
        <v>205</v>
      </c>
      <c r="B206" s="23">
        <f t="shared" si="6"/>
        <v>7</v>
      </c>
      <c r="C206" s="23">
        <f t="shared" si="7"/>
        <v>23</v>
      </c>
    </row>
    <row r="207" spans="1:3" hidden="1" x14ac:dyDescent="0.3">
      <c r="A207" s="23">
        <v>206</v>
      </c>
      <c r="B207" s="23">
        <f t="shared" si="6"/>
        <v>7</v>
      </c>
      <c r="C207" s="23">
        <f t="shared" si="7"/>
        <v>24</v>
      </c>
    </row>
    <row r="208" spans="1:3" hidden="1" x14ac:dyDescent="0.3">
      <c r="A208" s="23">
        <v>207</v>
      </c>
      <c r="B208" s="23">
        <f t="shared" si="6"/>
        <v>7</v>
      </c>
      <c r="C208" s="23">
        <f t="shared" si="7"/>
        <v>25</v>
      </c>
    </row>
    <row r="209" spans="1:3" hidden="1" x14ac:dyDescent="0.3">
      <c r="A209" s="23">
        <v>208</v>
      </c>
      <c r="B209" s="23">
        <f t="shared" si="6"/>
        <v>7</v>
      </c>
      <c r="C209" s="23">
        <f t="shared" si="7"/>
        <v>26</v>
      </c>
    </row>
    <row r="210" spans="1:3" hidden="1" x14ac:dyDescent="0.3">
      <c r="A210" s="23">
        <v>209</v>
      </c>
      <c r="B210" s="23">
        <f t="shared" si="6"/>
        <v>7</v>
      </c>
      <c r="C210" s="23">
        <f t="shared" si="7"/>
        <v>27</v>
      </c>
    </row>
    <row r="211" spans="1:3" hidden="1" x14ac:dyDescent="0.3">
      <c r="A211" s="23">
        <v>210</v>
      </c>
      <c r="B211" s="23">
        <f t="shared" si="6"/>
        <v>7</v>
      </c>
      <c r="C211" s="23">
        <f t="shared" si="7"/>
        <v>28</v>
      </c>
    </row>
    <row r="212" spans="1:3" hidden="1" x14ac:dyDescent="0.3">
      <c r="A212" s="23">
        <v>211</v>
      </c>
      <c r="B212" s="23">
        <f t="shared" si="6"/>
        <v>7</v>
      </c>
      <c r="C212" s="23">
        <f t="shared" si="7"/>
        <v>29</v>
      </c>
    </row>
    <row r="213" spans="1:3" hidden="1" x14ac:dyDescent="0.3">
      <c r="A213" s="23">
        <v>212</v>
      </c>
      <c r="B213" s="23">
        <f t="shared" si="6"/>
        <v>7</v>
      </c>
      <c r="C213" s="23">
        <f t="shared" si="7"/>
        <v>30</v>
      </c>
    </row>
    <row r="214" spans="1:3" hidden="1" x14ac:dyDescent="0.3">
      <c r="A214" s="23">
        <v>213</v>
      </c>
      <c r="B214" s="23">
        <f t="shared" si="6"/>
        <v>7</v>
      </c>
      <c r="C214" s="23">
        <f t="shared" si="7"/>
        <v>31</v>
      </c>
    </row>
    <row r="215" spans="1:3" hidden="1" x14ac:dyDescent="0.3">
      <c r="A215" s="23">
        <v>214</v>
      </c>
      <c r="B215" s="23">
        <f t="shared" si="6"/>
        <v>8</v>
      </c>
      <c r="C215" s="23">
        <f t="shared" si="7"/>
        <v>1</v>
      </c>
    </row>
    <row r="216" spans="1:3" hidden="1" x14ac:dyDescent="0.3">
      <c r="A216" s="23">
        <v>215</v>
      </c>
      <c r="B216" s="23">
        <f t="shared" si="6"/>
        <v>8</v>
      </c>
      <c r="C216" s="23">
        <f t="shared" si="7"/>
        <v>2</v>
      </c>
    </row>
    <row r="217" spans="1:3" hidden="1" x14ac:dyDescent="0.3">
      <c r="A217" s="23">
        <v>216</v>
      </c>
      <c r="B217" s="23">
        <f t="shared" si="6"/>
        <v>8</v>
      </c>
      <c r="C217" s="23">
        <f t="shared" si="7"/>
        <v>3</v>
      </c>
    </row>
    <row r="218" spans="1:3" hidden="1" x14ac:dyDescent="0.3">
      <c r="A218" s="23">
        <v>217</v>
      </c>
      <c r="B218" s="23">
        <f t="shared" si="6"/>
        <v>8</v>
      </c>
      <c r="C218" s="23">
        <f t="shared" si="7"/>
        <v>4</v>
      </c>
    </row>
    <row r="219" spans="1:3" hidden="1" x14ac:dyDescent="0.3">
      <c r="A219" s="23">
        <v>218</v>
      </c>
      <c r="B219" s="23">
        <f t="shared" si="6"/>
        <v>8</v>
      </c>
      <c r="C219" s="23">
        <f t="shared" si="7"/>
        <v>5</v>
      </c>
    </row>
    <row r="220" spans="1:3" hidden="1" x14ac:dyDescent="0.3">
      <c r="A220" s="23">
        <v>219</v>
      </c>
      <c r="B220" s="23">
        <f t="shared" si="6"/>
        <v>8</v>
      </c>
      <c r="C220" s="23">
        <f t="shared" si="7"/>
        <v>6</v>
      </c>
    </row>
    <row r="221" spans="1:3" hidden="1" x14ac:dyDescent="0.3">
      <c r="A221" s="23">
        <v>220</v>
      </c>
      <c r="B221" s="23">
        <f t="shared" si="6"/>
        <v>8</v>
      </c>
      <c r="C221" s="23">
        <f t="shared" si="7"/>
        <v>7</v>
      </c>
    </row>
    <row r="222" spans="1:3" hidden="1" x14ac:dyDescent="0.3">
      <c r="A222" s="23">
        <v>221</v>
      </c>
      <c r="B222" s="23">
        <f t="shared" si="6"/>
        <v>8</v>
      </c>
      <c r="C222" s="23">
        <f t="shared" si="7"/>
        <v>8</v>
      </c>
    </row>
    <row r="223" spans="1:3" hidden="1" x14ac:dyDescent="0.3">
      <c r="A223" s="23">
        <v>222</v>
      </c>
      <c r="B223" s="23">
        <f t="shared" si="6"/>
        <v>8</v>
      </c>
      <c r="C223" s="23">
        <f t="shared" si="7"/>
        <v>9</v>
      </c>
    </row>
    <row r="224" spans="1:3" hidden="1" x14ac:dyDescent="0.3">
      <c r="A224" s="23">
        <v>223</v>
      </c>
      <c r="B224" s="23">
        <f t="shared" si="6"/>
        <v>8</v>
      </c>
      <c r="C224" s="23">
        <f t="shared" si="7"/>
        <v>10</v>
      </c>
    </row>
    <row r="225" spans="1:3" hidden="1" x14ac:dyDescent="0.3">
      <c r="A225" s="23">
        <v>224</v>
      </c>
      <c r="B225" s="23">
        <f t="shared" si="6"/>
        <v>8</v>
      </c>
      <c r="C225" s="23">
        <f t="shared" si="7"/>
        <v>11</v>
      </c>
    </row>
    <row r="226" spans="1:3" hidden="1" x14ac:dyDescent="0.3">
      <c r="A226" s="23">
        <v>225</v>
      </c>
      <c r="B226" s="23">
        <f t="shared" si="6"/>
        <v>8</v>
      </c>
      <c r="C226" s="23">
        <f t="shared" si="7"/>
        <v>12</v>
      </c>
    </row>
    <row r="227" spans="1:3" hidden="1" x14ac:dyDescent="0.3">
      <c r="A227" s="23">
        <v>226</v>
      </c>
      <c r="B227" s="23">
        <f t="shared" si="6"/>
        <v>8</v>
      </c>
      <c r="C227" s="23">
        <f t="shared" si="7"/>
        <v>13</v>
      </c>
    </row>
    <row r="228" spans="1:3" hidden="1" x14ac:dyDescent="0.3">
      <c r="A228" s="23">
        <v>227</v>
      </c>
      <c r="B228" s="23">
        <f t="shared" si="6"/>
        <v>8</v>
      </c>
      <c r="C228" s="23">
        <f t="shared" si="7"/>
        <v>14</v>
      </c>
    </row>
    <row r="229" spans="1:3" hidden="1" x14ac:dyDescent="0.3">
      <c r="A229" s="23">
        <v>228</v>
      </c>
      <c r="B229" s="23">
        <f t="shared" si="6"/>
        <v>8</v>
      </c>
      <c r="C229" s="23">
        <f t="shared" si="7"/>
        <v>15</v>
      </c>
    </row>
    <row r="230" spans="1:3" hidden="1" x14ac:dyDescent="0.3">
      <c r="A230" s="23">
        <v>229</v>
      </c>
      <c r="B230" s="23">
        <f t="shared" si="6"/>
        <v>8</v>
      </c>
      <c r="C230" s="23">
        <f t="shared" si="7"/>
        <v>16</v>
      </c>
    </row>
    <row r="231" spans="1:3" hidden="1" x14ac:dyDescent="0.3">
      <c r="A231" s="23">
        <v>230</v>
      </c>
      <c r="B231" s="23">
        <f t="shared" si="6"/>
        <v>8</v>
      </c>
      <c r="C231" s="23">
        <f t="shared" si="7"/>
        <v>17</v>
      </c>
    </row>
    <row r="232" spans="1:3" hidden="1" x14ac:dyDescent="0.3">
      <c r="A232" s="23">
        <v>231</v>
      </c>
      <c r="B232" s="23">
        <f t="shared" si="6"/>
        <v>8</v>
      </c>
      <c r="C232" s="23">
        <f t="shared" si="7"/>
        <v>18</v>
      </c>
    </row>
    <row r="233" spans="1:3" hidden="1" x14ac:dyDescent="0.3">
      <c r="A233" s="23">
        <v>232</v>
      </c>
      <c r="B233" s="23">
        <f t="shared" si="6"/>
        <v>8</v>
      </c>
      <c r="C233" s="23">
        <f t="shared" si="7"/>
        <v>19</v>
      </c>
    </row>
    <row r="234" spans="1:3" hidden="1" x14ac:dyDescent="0.3">
      <c r="A234" s="23">
        <v>233</v>
      </c>
      <c r="B234" s="23">
        <f t="shared" si="6"/>
        <v>8</v>
      </c>
      <c r="C234" s="23">
        <f t="shared" si="7"/>
        <v>20</v>
      </c>
    </row>
    <row r="235" spans="1:3" hidden="1" x14ac:dyDescent="0.3">
      <c r="A235" s="23">
        <v>234</v>
      </c>
      <c r="B235" s="23">
        <f t="shared" si="6"/>
        <v>8</v>
      </c>
      <c r="C235" s="23">
        <f t="shared" si="7"/>
        <v>21</v>
      </c>
    </row>
    <row r="236" spans="1:3" hidden="1" x14ac:dyDescent="0.3">
      <c r="A236" s="23">
        <v>235</v>
      </c>
      <c r="B236" s="23">
        <f t="shared" si="6"/>
        <v>8</v>
      </c>
      <c r="C236" s="23">
        <f t="shared" si="7"/>
        <v>22</v>
      </c>
    </row>
    <row r="237" spans="1:3" hidden="1" x14ac:dyDescent="0.3">
      <c r="A237" s="23">
        <v>236</v>
      </c>
      <c r="B237" s="23">
        <f t="shared" si="6"/>
        <v>8</v>
      </c>
      <c r="C237" s="23">
        <f t="shared" si="7"/>
        <v>23</v>
      </c>
    </row>
    <row r="238" spans="1:3" hidden="1" x14ac:dyDescent="0.3">
      <c r="A238" s="23">
        <v>237</v>
      </c>
      <c r="B238" s="23">
        <f t="shared" si="6"/>
        <v>8</v>
      </c>
      <c r="C238" s="23">
        <f t="shared" si="7"/>
        <v>24</v>
      </c>
    </row>
    <row r="239" spans="1:3" hidden="1" x14ac:dyDescent="0.3">
      <c r="A239" s="23">
        <v>238</v>
      </c>
      <c r="B239" s="23">
        <f t="shared" si="6"/>
        <v>8</v>
      </c>
      <c r="C239" s="23">
        <f t="shared" si="7"/>
        <v>25</v>
      </c>
    </row>
    <row r="240" spans="1:3" hidden="1" x14ac:dyDescent="0.3">
      <c r="A240" s="23">
        <v>239</v>
      </c>
      <c r="B240" s="23">
        <f t="shared" si="6"/>
        <v>8</v>
      </c>
      <c r="C240" s="23">
        <f t="shared" si="7"/>
        <v>26</v>
      </c>
    </row>
    <row r="241" spans="1:3" hidden="1" x14ac:dyDescent="0.3">
      <c r="A241" s="23">
        <v>240</v>
      </c>
      <c r="B241" s="23">
        <f t="shared" si="6"/>
        <v>8</v>
      </c>
      <c r="C241" s="23">
        <f t="shared" si="7"/>
        <v>27</v>
      </c>
    </row>
    <row r="242" spans="1:3" hidden="1" x14ac:dyDescent="0.3">
      <c r="A242" s="23">
        <v>241</v>
      </c>
      <c r="B242" s="23">
        <f t="shared" si="6"/>
        <v>8</v>
      </c>
      <c r="C242" s="23">
        <f t="shared" si="7"/>
        <v>28</v>
      </c>
    </row>
    <row r="243" spans="1:3" hidden="1" x14ac:dyDescent="0.3">
      <c r="A243" s="23">
        <v>242</v>
      </c>
      <c r="B243" s="23">
        <f t="shared" si="6"/>
        <v>8</v>
      </c>
      <c r="C243" s="23">
        <f t="shared" si="7"/>
        <v>29</v>
      </c>
    </row>
    <row r="244" spans="1:3" hidden="1" x14ac:dyDescent="0.3">
      <c r="A244" s="23">
        <v>243</v>
      </c>
      <c r="B244" s="23">
        <f t="shared" si="6"/>
        <v>8</v>
      </c>
      <c r="C244" s="23">
        <f t="shared" si="7"/>
        <v>30</v>
      </c>
    </row>
    <row r="245" spans="1:3" hidden="1" x14ac:dyDescent="0.3">
      <c r="A245" s="23">
        <v>244</v>
      </c>
      <c r="B245" s="23">
        <f t="shared" si="6"/>
        <v>8</v>
      </c>
      <c r="C245" s="23">
        <f t="shared" si="7"/>
        <v>31</v>
      </c>
    </row>
    <row r="246" spans="1:3" hidden="1" x14ac:dyDescent="0.3">
      <c r="A246" s="23">
        <v>245</v>
      </c>
      <c r="B246" s="23">
        <f t="shared" si="6"/>
        <v>9</v>
      </c>
      <c r="C246" s="23">
        <f t="shared" si="7"/>
        <v>1</v>
      </c>
    </row>
    <row r="247" spans="1:3" hidden="1" x14ac:dyDescent="0.3">
      <c r="A247" s="23">
        <v>246</v>
      </c>
      <c r="B247" s="23">
        <f t="shared" si="6"/>
        <v>9</v>
      </c>
      <c r="C247" s="23">
        <f t="shared" si="7"/>
        <v>2</v>
      </c>
    </row>
    <row r="248" spans="1:3" hidden="1" x14ac:dyDescent="0.3">
      <c r="A248" s="23">
        <v>247</v>
      </c>
      <c r="B248" s="23">
        <f t="shared" si="6"/>
        <v>9</v>
      </c>
      <c r="C248" s="23">
        <f t="shared" si="7"/>
        <v>3</v>
      </c>
    </row>
    <row r="249" spans="1:3" hidden="1" x14ac:dyDescent="0.3">
      <c r="A249" s="23">
        <v>248</v>
      </c>
      <c r="B249" s="23">
        <f t="shared" si="6"/>
        <v>9</v>
      </c>
      <c r="C249" s="23">
        <f t="shared" si="7"/>
        <v>4</v>
      </c>
    </row>
    <row r="250" spans="1:3" hidden="1" x14ac:dyDescent="0.3">
      <c r="A250" s="23">
        <v>249</v>
      </c>
      <c r="B250" s="23">
        <f t="shared" si="6"/>
        <v>9</v>
      </c>
      <c r="C250" s="23">
        <f t="shared" si="7"/>
        <v>5</v>
      </c>
    </row>
    <row r="251" spans="1:3" hidden="1" x14ac:dyDescent="0.3">
      <c r="A251" s="23">
        <v>250</v>
      </c>
      <c r="B251" s="23">
        <f t="shared" si="6"/>
        <v>9</v>
      </c>
      <c r="C251" s="23">
        <f t="shared" si="7"/>
        <v>6</v>
      </c>
    </row>
    <row r="252" spans="1:3" hidden="1" x14ac:dyDescent="0.3">
      <c r="A252" s="23">
        <v>251</v>
      </c>
      <c r="B252" s="23">
        <f t="shared" si="6"/>
        <v>9</v>
      </c>
      <c r="C252" s="23">
        <f t="shared" si="7"/>
        <v>7</v>
      </c>
    </row>
    <row r="253" spans="1:3" hidden="1" x14ac:dyDescent="0.3">
      <c r="A253" s="23">
        <v>252</v>
      </c>
      <c r="B253" s="23">
        <f t="shared" si="6"/>
        <v>9</v>
      </c>
      <c r="C253" s="23">
        <f t="shared" si="7"/>
        <v>8</v>
      </c>
    </row>
    <row r="254" spans="1:3" hidden="1" x14ac:dyDescent="0.3">
      <c r="A254" s="23">
        <v>253</v>
      </c>
      <c r="B254" s="23">
        <f t="shared" si="6"/>
        <v>9</v>
      </c>
      <c r="C254" s="23">
        <f t="shared" si="7"/>
        <v>9</v>
      </c>
    </row>
    <row r="255" spans="1:3" hidden="1" x14ac:dyDescent="0.3">
      <c r="A255" s="23">
        <v>254</v>
      </c>
      <c r="B255" s="23">
        <f t="shared" si="6"/>
        <v>9</v>
      </c>
      <c r="C255" s="23">
        <f t="shared" si="7"/>
        <v>10</v>
      </c>
    </row>
    <row r="256" spans="1:3" hidden="1" x14ac:dyDescent="0.3">
      <c r="A256" s="23">
        <v>255</v>
      </c>
      <c r="B256" s="23">
        <f t="shared" si="6"/>
        <v>9</v>
      </c>
      <c r="C256" s="23">
        <f t="shared" si="7"/>
        <v>11</v>
      </c>
    </row>
    <row r="257" spans="1:3" hidden="1" x14ac:dyDescent="0.3">
      <c r="A257" s="23">
        <v>256</v>
      </c>
      <c r="B257" s="23">
        <f t="shared" si="6"/>
        <v>9</v>
      </c>
      <c r="C257" s="23">
        <f t="shared" si="7"/>
        <v>12</v>
      </c>
    </row>
    <row r="258" spans="1:3" hidden="1" x14ac:dyDescent="0.3">
      <c r="A258" s="23">
        <v>257</v>
      </c>
      <c r="B258" s="23">
        <f t="shared" si="6"/>
        <v>9</v>
      </c>
      <c r="C258" s="23">
        <f t="shared" si="7"/>
        <v>13</v>
      </c>
    </row>
    <row r="259" spans="1:3" hidden="1" x14ac:dyDescent="0.3">
      <c r="A259" s="23">
        <v>258</v>
      </c>
      <c r="B259" s="23">
        <f t="shared" ref="B259:B322" si="8">MONTH(A259)</f>
        <v>9</v>
      </c>
      <c r="C259" s="23">
        <f t="shared" ref="C259:C322" si="9">DAY(A259)</f>
        <v>14</v>
      </c>
    </row>
    <row r="260" spans="1:3" hidden="1" x14ac:dyDescent="0.3">
      <c r="A260" s="23">
        <v>259</v>
      </c>
      <c r="B260" s="23">
        <f t="shared" si="8"/>
        <v>9</v>
      </c>
      <c r="C260" s="23">
        <f t="shared" si="9"/>
        <v>15</v>
      </c>
    </row>
    <row r="261" spans="1:3" hidden="1" x14ac:dyDescent="0.3">
      <c r="A261" s="23">
        <v>260</v>
      </c>
      <c r="B261" s="23">
        <f t="shared" si="8"/>
        <v>9</v>
      </c>
      <c r="C261" s="23">
        <f t="shared" si="9"/>
        <v>16</v>
      </c>
    </row>
    <row r="262" spans="1:3" hidden="1" x14ac:dyDescent="0.3">
      <c r="A262" s="23">
        <v>261</v>
      </c>
      <c r="B262" s="23">
        <f t="shared" si="8"/>
        <v>9</v>
      </c>
      <c r="C262" s="23">
        <f t="shared" si="9"/>
        <v>17</v>
      </c>
    </row>
    <row r="263" spans="1:3" hidden="1" x14ac:dyDescent="0.3">
      <c r="A263" s="23">
        <v>262</v>
      </c>
      <c r="B263" s="23">
        <f t="shared" si="8"/>
        <v>9</v>
      </c>
      <c r="C263" s="23">
        <f t="shared" si="9"/>
        <v>18</v>
      </c>
    </row>
    <row r="264" spans="1:3" hidden="1" x14ac:dyDescent="0.3">
      <c r="A264" s="23">
        <v>263</v>
      </c>
      <c r="B264" s="23">
        <f t="shared" si="8"/>
        <v>9</v>
      </c>
      <c r="C264" s="23">
        <f t="shared" si="9"/>
        <v>19</v>
      </c>
    </row>
    <row r="265" spans="1:3" hidden="1" x14ac:dyDescent="0.3">
      <c r="A265" s="23">
        <v>264</v>
      </c>
      <c r="B265" s="23">
        <f t="shared" si="8"/>
        <v>9</v>
      </c>
      <c r="C265" s="23">
        <f t="shared" si="9"/>
        <v>20</v>
      </c>
    </row>
    <row r="266" spans="1:3" hidden="1" x14ac:dyDescent="0.3">
      <c r="A266" s="23">
        <v>265</v>
      </c>
      <c r="B266" s="23">
        <f t="shared" si="8"/>
        <v>9</v>
      </c>
      <c r="C266" s="23">
        <f t="shared" si="9"/>
        <v>21</v>
      </c>
    </row>
    <row r="267" spans="1:3" hidden="1" x14ac:dyDescent="0.3">
      <c r="A267" s="23">
        <v>266</v>
      </c>
      <c r="B267" s="23">
        <f t="shared" si="8"/>
        <v>9</v>
      </c>
      <c r="C267" s="23">
        <f t="shared" si="9"/>
        <v>22</v>
      </c>
    </row>
    <row r="268" spans="1:3" hidden="1" x14ac:dyDescent="0.3">
      <c r="A268" s="23">
        <v>267</v>
      </c>
      <c r="B268" s="23">
        <f t="shared" si="8"/>
        <v>9</v>
      </c>
      <c r="C268" s="23">
        <f t="shared" si="9"/>
        <v>23</v>
      </c>
    </row>
    <row r="269" spans="1:3" hidden="1" x14ac:dyDescent="0.3">
      <c r="A269" s="23">
        <v>268</v>
      </c>
      <c r="B269" s="23">
        <f t="shared" si="8"/>
        <v>9</v>
      </c>
      <c r="C269" s="23">
        <f t="shared" si="9"/>
        <v>24</v>
      </c>
    </row>
    <row r="270" spans="1:3" hidden="1" x14ac:dyDescent="0.3">
      <c r="A270" s="23">
        <v>269</v>
      </c>
      <c r="B270" s="23">
        <f t="shared" si="8"/>
        <v>9</v>
      </c>
      <c r="C270" s="23">
        <f t="shared" si="9"/>
        <v>25</v>
      </c>
    </row>
    <row r="271" spans="1:3" hidden="1" x14ac:dyDescent="0.3">
      <c r="A271" s="23">
        <v>270</v>
      </c>
      <c r="B271" s="23">
        <f t="shared" si="8"/>
        <v>9</v>
      </c>
      <c r="C271" s="23">
        <f t="shared" si="9"/>
        <v>26</v>
      </c>
    </row>
    <row r="272" spans="1:3" hidden="1" x14ac:dyDescent="0.3">
      <c r="A272" s="23">
        <v>271</v>
      </c>
      <c r="B272" s="23">
        <f t="shared" si="8"/>
        <v>9</v>
      </c>
      <c r="C272" s="23">
        <f t="shared" si="9"/>
        <v>27</v>
      </c>
    </row>
    <row r="273" spans="1:3" hidden="1" x14ac:dyDescent="0.3">
      <c r="A273" s="23">
        <v>272</v>
      </c>
      <c r="B273" s="23">
        <f t="shared" si="8"/>
        <v>9</v>
      </c>
      <c r="C273" s="23">
        <f t="shared" si="9"/>
        <v>28</v>
      </c>
    </row>
    <row r="274" spans="1:3" hidden="1" x14ac:dyDescent="0.3">
      <c r="A274" s="23">
        <v>273</v>
      </c>
      <c r="B274" s="23">
        <f t="shared" si="8"/>
        <v>9</v>
      </c>
      <c r="C274" s="23">
        <f t="shared" si="9"/>
        <v>29</v>
      </c>
    </row>
    <row r="275" spans="1:3" hidden="1" x14ac:dyDescent="0.3">
      <c r="A275" s="23">
        <v>274</v>
      </c>
      <c r="B275" s="23">
        <f t="shared" si="8"/>
        <v>9</v>
      </c>
      <c r="C275" s="23">
        <f t="shared" si="9"/>
        <v>30</v>
      </c>
    </row>
    <row r="276" spans="1:3" x14ac:dyDescent="0.3">
      <c r="A276" s="23">
        <v>275</v>
      </c>
      <c r="B276" s="23">
        <f t="shared" si="8"/>
        <v>10</v>
      </c>
      <c r="C276" s="23">
        <f t="shared" si="9"/>
        <v>1</v>
      </c>
    </row>
    <row r="277" spans="1:3" x14ac:dyDescent="0.3">
      <c r="A277" s="23">
        <v>276</v>
      </c>
      <c r="B277" s="23">
        <f t="shared" si="8"/>
        <v>10</v>
      </c>
      <c r="C277" s="23">
        <f t="shared" si="9"/>
        <v>2</v>
      </c>
    </row>
    <row r="278" spans="1:3" x14ac:dyDescent="0.3">
      <c r="A278" s="23">
        <v>277</v>
      </c>
      <c r="B278" s="23">
        <f t="shared" si="8"/>
        <v>10</v>
      </c>
      <c r="C278" s="23">
        <f t="shared" si="9"/>
        <v>3</v>
      </c>
    </row>
    <row r="279" spans="1:3" x14ac:dyDescent="0.3">
      <c r="A279" s="23">
        <v>278</v>
      </c>
      <c r="B279" s="23">
        <f t="shared" si="8"/>
        <v>10</v>
      </c>
      <c r="C279" s="23">
        <f t="shared" si="9"/>
        <v>4</v>
      </c>
    </row>
    <row r="280" spans="1:3" x14ac:dyDescent="0.3">
      <c r="A280" s="23">
        <v>279</v>
      </c>
      <c r="B280" s="23">
        <f t="shared" si="8"/>
        <v>10</v>
      </c>
      <c r="C280" s="23">
        <f t="shared" si="9"/>
        <v>5</v>
      </c>
    </row>
    <row r="281" spans="1:3" x14ac:dyDescent="0.3">
      <c r="A281" s="23">
        <v>280</v>
      </c>
      <c r="B281" s="23">
        <f t="shared" si="8"/>
        <v>10</v>
      </c>
      <c r="C281" s="23">
        <f t="shared" si="9"/>
        <v>6</v>
      </c>
    </row>
    <row r="282" spans="1:3" x14ac:dyDescent="0.3">
      <c r="A282" s="23">
        <v>281</v>
      </c>
      <c r="B282" s="23">
        <f t="shared" si="8"/>
        <v>10</v>
      </c>
      <c r="C282" s="23">
        <f t="shared" si="9"/>
        <v>7</v>
      </c>
    </row>
    <row r="283" spans="1:3" x14ac:dyDescent="0.3">
      <c r="A283" s="23">
        <v>282</v>
      </c>
      <c r="B283" s="23">
        <f t="shared" si="8"/>
        <v>10</v>
      </c>
      <c r="C283" s="23">
        <f t="shared" si="9"/>
        <v>8</v>
      </c>
    </row>
    <row r="284" spans="1:3" x14ac:dyDescent="0.3">
      <c r="A284" s="23">
        <v>283</v>
      </c>
      <c r="B284" s="23">
        <f t="shared" si="8"/>
        <v>10</v>
      </c>
      <c r="C284" s="23">
        <f t="shared" si="9"/>
        <v>9</v>
      </c>
    </row>
    <row r="285" spans="1:3" x14ac:dyDescent="0.3">
      <c r="A285" s="23">
        <v>284</v>
      </c>
      <c r="B285" s="23">
        <f t="shared" si="8"/>
        <v>10</v>
      </c>
      <c r="C285" s="23">
        <f t="shared" si="9"/>
        <v>10</v>
      </c>
    </row>
    <row r="286" spans="1:3" x14ac:dyDescent="0.3">
      <c r="A286" s="23">
        <v>285</v>
      </c>
      <c r="B286" s="23">
        <f t="shared" si="8"/>
        <v>10</v>
      </c>
      <c r="C286" s="23">
        <f t="shared" si="9"/>
        <v>11</v>
      </c>
    </row>
    <row r="287" spans="1:3" x14ac:dyDescent="0.3">
      <c r="A287" s="23">
        <v>286</v>
      </c>
      <c r="B287" s="23">
        <f t="shared" si="8"/>
        <v>10</v>
      </c>
      <c r="C287" s="23">
        <f t="shared" si="9"/>
        <v>12</v>
      </c>
    </row>
    <row r="288" spans="1:3" x14ac:dyDescent="0.3">
      <c r="A288" s="23">
        <v>287</v>
      </c>
      <c r="B288" s="23">
        <f t="shared" si="8"/>
        <v>10</v>
      </c>
      <c r="C288" s="23">
        <f t="shared" si="9"/>
        <v>13</v>
      </c>
    </row>
    <row r="289" spans="1:3" x14ac:dyDescent="0.3">
      <c r="A289" s="23">
        <v>288</v>
      </c>
      <c r="B289" s="23">
        <f t="shared" si="8"/>
        <v>10</v>
      </c>
      <c r="C289" s="23">
        <f t="shared" si="9"/>
        <v>14</v>
      </c>
    </row>
    <row r="290" spans="1:3" x14ac:dyDescent="0.3">
      <c r="A290" s="23">
        <v>289</v>
      </c>
      <c r="B290" s="23">
        <f t="shared" si="8"/>
        <v>10</v>
      </c>
      <c r="C290" s="23">
        <f t="shared" si="9"/>
        <v>15</v>
      </c>
    </row>
    <row r="291" spans="1:3" x14ac:dyDescent="0.3">
      <c r="A291" s="23">
        <v>290</v>
      </c>
      <c r="B291" s="23">
        <f t="shared" si="8"/>
        <v>10</v>
      </c>
      <c r="C291" s="23">
        <f t="shared" si="9"/>
        <v>16</v>
      </c>
    </row>
    <row r="292" spans="1:3" x14ac:dyDescent="0.3">
      <c r="A292" s="23">
        <v>291</v>
      </c>
      <c r="B292" s="23">
        <f t="shared" si="8"/>
        <v>10</v>
      </c>
      <c r="C292" s="23">
        <f t="shared" si="9"/>
        <v>17</v>
      </c>
    </row>
    <row r="293" spans="1:3" x14ac:dyDescent="0.3">
      <c r="A293" s="23">
        <v>292</v>
      </c>
      <c r="B293" s="23">
        <f t="shared" si="8"/>
        <v>10</v>
      </c>
      <c r="C293" s="23">
        <f t="shared" si="9"/>
        <v>18</v>
      </c>
    </row>
    <row r="294" spans="1:3" x14ac:dyDescent="0.3">
      <c r="A294" s="23">
        <v>293</v>
      </c>
      <c r="B294" s="23">
        <f t="shared" si="8"/>
        <v>10</v>
      </c>
      <c r="C294" s="23">
        <f t="shared" si="9"/>
        <v>19</v>
      </c>
    </row>
    <row r="295" spans="1:3" x14ac:dyDescent="0.3">
      <c r="A295" s="23">
        <v>294</v>
      </c>
      <c r="B295" s="23">
        <f t="shared" si="8"/>
        <v>10</v>
      </c>
      <c r="C295" s="23">
        <f t="shared" si="9"/>
        <v>20</v>
      </c>
    </row>
    <row r="296" spans="1:3" x14ac:dyDescent="0.3">
      <c r="A296" s="23">
        <v>295</v>
      </c>
      <c r="B296" s="23">
        <f t="shared" si="8"/>
        <v>10</v>
      </c>
      <c r="C296" s="23">
        <f t="shared" si="9"/>
        <v>21</v>
      </c>
    </row>
    <row r="297" spans="1:3" x14ac:dyDescent="0.3">
      <c r="A297" s="23">
        <v>296</v>
      </c>
      <c r="B297" s="23">
        <f t="shared" si="8"/>
        <v>10</v>
      </c>
      <c r="C297" s="23">
        <f t="shared" si="9"/>
        <v>22</v>
      </c>
    </row>
    <row r="298" spans="1:3" x14ac:dyDescent="0.3">
      <c r="A298" s="23">
        <v>297</v>
      </c>
      <c r="B298" s="23">
        <f t="shared" si="8"/>
        <v>10</v>
      </c>
      <c r="C298" s="23">
        <f t="shared" si="9"/>
        <v>23</v>
      </c>
    </row>
    <row r="299" spans="1:3" x14ac:dyDescent="0.3">
      <c r="A299" s="23">
        <v>298</v>
      </c>
      <c r="B299" s="23">
        <f t="shared" si="8"/>
        <v>10</v>
      </c>
      <c r="C299" s="23">
        <f t="shared" si="9"/>
        <v>24</v>
      </c>
    </row>
    <row r="300" spans="1:3" x14ac:dyDescent="0.3">
      <c r="A300" s="23">
        <v>299</v>
      </c>
      <c r="B300" s="23">
        <f t="shared" si="8"/>
        <v>10</v>
      </c>
      <c r="C300" s="23">
        <f t="shared" si="9"/>
        <v>25</v>
      </c>
    </row>
    <row r="301" spans="1:3" x14ac:dyDescent="0.3">
      <c r="A301" s="23">
        <v>300</v>
      </c>
      <c r="B301" s="23">
        <f t="shared" si="8"/>
        <v>10</v>
      </c>
      <c r="C301" s="23">
        <f t="shared" si="9"/>
        <v>26</v>
      </c>
    </row>
    <row r="302" spans="1:3" x14ac:dyDescent="0.3">
      <c r="A302" s="23">
        <v>301</v>
      </c>
      <c r="B302" s="23">
        <f t="shared" si="8"/>
        <v>10</v>
      </c>
      <c r="C302" s="23">
        <f t="shared" si="9"/>
        <v>27</v>
      </c>
    </row>
    <row r="303" spans="1:3" x14ac:dyDescent="0.3">
      <c r="A303" s="23">
        <v>302</v>
      </c>
      <c r="B303" s="23">
        <f t="shared" si="8"/>
        <v>10</v>
      </c>
      <c r="C303" s="23">
        <f t="shared" si="9"/>
        <v>28</v>
      </c>
    </row>
    <row r="304" spans="1:3" x14ac:dyDescent="0.3">
      <c r="A304" s="23">
        <v>303</v>
      </c>
      <c r="B304" s="23">
        <f t="shared" si="8"/>
        <v>10</v>
      </c>
      <c r="C304" s="23">
        <f t="shared" si="9"/>
        <v>29</v>
      </c>
    </row>
    <row r="305" spans="1:3" x14ac:dyDescent="0.3">
      <c r="A305" s="23">
        <v>304</v>
      </c>
      <c r="B305" s="23">
        <f t="shared" si="8"/>
        <v>10</v>
      </c>
      <c r="C305" s="23">
        <f t="shared" si="9"/>
        <v>30</v>
      </c>
    </row>
    <row r="306" spans="1:3" x14ac:dyDescent="0.3">
      <c r="A306" s="23">
        <v>305</v>
      </c>
      <c r="B306" s="23">
        <f t="shared" si="8"/>
        <v>10</v>
      </c>
      <c r="C306" s="23">
        <f t="shared" si="9"/>
        <v>31</v>
      </c>
    </row>
    <row r="307" spans="1:3" hidden="1" x14ac:dyDescent="0.3">
      <c r="A307" s="23">
        <v>306</v>
      </c>
      <c r="B307" s="23">
        <f t="shared" si="8"/>
        <v>11</v>
      </c>
      <c r="C307" s="23">
        <f t="shared" si="9"/>
        <v>1</v>
      </c>
    </row>
    <row r="308" spans="1:3" hidden="1" x14ac:dyDescent="0.3">
      <c r="A308" s="23">
        <v>307</v>
      </c>
      <c r="B308" s="23">
        <f t="shared" si="8"/>
        <v>11</v>
      </c>
      <c r="C308" s="23">
        <f t="shared" si="9"/>
        <v>2</v>
      </c>
    </row>
    <row r="309" spans="1:3" hidden="1" x14ac:dyDescent="0.3">
      <c r="A309" s="23">
        <v>308</v>
      </c>
      <c r="B309" s="23">
        <f t="shared" si="8"/>
        <v>11</v>
      </c>
      <c r="C309" s="23">
        <f t="shared" si="9"/>
        <v>3</v>
      </c>
    </row>
    <row r="310" spans="1:3" hidden="1" x14ac:dyDescent="0.3">
      <c r="A310" s="23">
        <v>309</v>
      </c>
      <c r="B310" s="23">
        <f t="shared" si="8"/>
        <v>11</v>
      </c>
      <c r="C310" s="23">
        <f t="shared" si="9"/>
        <v>4</v>
      </c>
    </row>
    <row r="311" spans="1:3" hidden="1" x14ac:dyDescent="0.3">
      <c r="A311" s="23">
        <v>310</v>
      </c>
      <c r="B311" s="23">
        <f t="shared" si="8"/>
        <v>11</v>
      </c>
      <c r="C311" s="23">
        <f t="shared" si="9"/>
        <v>5</v>
      </c>
    </row>
    <row r="312" spans="1:3" hidden="1" x14ac:dyDescent="0.3">
      <c r="A312" s="23">
        <v>311</v>
      </c>
      <c r="B312" s="23">
        <f t="shared" si="8"/>
        <v>11</v>
      </c>
      <c r="C312" s="23">
        <f t="shared" si="9"/>
        <v>6</v>
      </c>
    </row>
    <row r="313" spans="1:3" hidden="1" x14ac:dyDescent="0.3">
      <c r="A313" s="23">
        <v>312</v>
      </c>
      <c r="B313" s="23">
        <f t="shared" si="8"/>
        <v>11</v>
      </c>
      <c r="C313" s="23">
        <f t="shared" si="9"/>
        <v>7</v>
      </c>
    </row>
    <row r="314" spans="1:3" hidden="1" x14ac:dyDescent="0.3">
      <c r="A314" s="23">
        <v>313</v>
      </c>
      <c r="B314" s="23">
        <f t="shared" si="8"/>
        <v>11</v>
      </c>
      <c r="C314" s="23">
        <f t="shared" si="9"/>
        <v>8</v>
      </c>
    </row>
    <row r="315" spans="1:3" hidden="1" x14ac:dyDescent="0.3">
      <c r="A315" s="23">
        <v>314</v>
      </c>
      <c r="B315" s="23">
        <f t="shared" si="8"/>
        <v>11</v>
      </c>
      <c r="C315" s="23">
        <f t="shared" si="9"/>
        <v>9</v>
      </c>
    </row>
    <row r="316" spans="1:3" hidden="1" x14ac:dyDescent="0.3">
      <c r="A316" s="23">
        <v>315</v>
      </c>
      <c r="B316" s="23">
        <f t="shared" si="8"/>
        <v>11</v>
      </c>
      <c r="C316" s="23">
        <f t="shared" si="9"/>
        <v>10</v>
      </c>
    </row>
    <row r="317" spans="1:3" hidden="1" x14ac:dyDescent="0.3">
      <c r="A317" s="23">
        <v>316</v>
      </c>
      <c r="B317" s="23">
        <f t="shared" si="8"/>
        <v>11</v>
      </c>
      <c r="C317" s="23">
        <f t="shared" si="9"/>
        <v>11</v>
      </c>
    </row>
    <row r="318" spans="1:3" hidden="1" x14ac:dyDescent="0.3">
      <c r="A318" s="23">
        <v>317</v>
      </c>
      <c r="B318" s="23">
        <f t="shared" si="8"/>
        <v>11</v>
      </c>
      <c r="C318" s="23">
        <f t="shared" si="9"/>
        <v>12</v>
      </c>
    </row>
    <row r="319" spans="1:3" hidden="1" x14ac:dyDescent="0.3">
      <c r="A319" s="23">
        <v>318</v>
      </c>
      <c r="B319" s="23">
        <f t="shared" si="8"/>
        <v>11</v>
      </c>
      <c r="C319" s="23">
        <f t="shared" si="9"/>
        <v>13</v>
      </c>
    </row>
    <row r="320" spans="1:3" hidden="1" x14ac:dyDescent="0.3">
      <c r="A320" s="23">
        <v>319</v>
      </c>
      <c r="B320" s="23">
        <f t="shared" si="8"/>
        <v>11</v>
      </c>
      <c r="C320" s="23">
        <f t="shared" si="9"/>
        <v>14</v>
      </c>
    </row>
    <row r="321" spans="1:3" hidden="1" x14ac:dyDescent="0.3">
      <c r="A321" s="23">
        <v>320</v>
      </c>
      <c r="B321" s="23">
        <f t="shared" si="8"/>
        <v>11</v>
      </c>
      <c r="C321" s="23">
        <f t="shared" si="9"/>
        <v>15</v>
      </c>
    </row>
    <row r="322" spans="1:3" hidden="1" x14ac:dyDescent="0.3">
      <c r="A322" s="23">
        <v>321</v>
      </c>
      <c r="B322" s="23">
        <f t="shared" si="8"/>
        <v>11</v>
      </c>
      <c r="C322" s="23">
        <f t="shared" si="9"/>
        <v>16</v>
      </c>
    </row>
    <row r="323" spans="1:3" hidden="1" x14ac:dyDescent="0.3">
      <c r="A323" s="23">
        <v>322</v>
      </c>
      <c r="B323" s="23">
        <f t="shared" ref="B323:B367" si="10">MONTH(A323)</f>
        <v>11</v>
      </c>
      <c r="C323" s="23">
        <f t="shared" ref="C323:C366" si="11">DAY(A323)</f>
        <v>17</v>
      </c>
    </row>
    <row r="324" spans="1:3" hidden="1" x14ac:dyDescent="0.3">
      <c r="A324" s="23">
        <v>323</v>
      </c>
      <c r="B324" s="23">
        <f t="shared" si="10"/>
        <v>11</v>
      </c>
      <c r="C324" s="23">
        <f t="shared" si="11"/>
        <v>18</v>
      </c>
    </row>
    <row r="325" spans="1:3" hidden="1" x14ac:dyDescent="0.3">
      <c r="A325" s="23">
        <v>324</v>
      </c>
      <c r="B325" s="23">
        <f t="shared" si="10"/>
        <v>11</v>
      </c>
      <c r="C325" s="23">
        <f t="shared" si="11"/>
        <v>19</v>
      </c>
    </row>
    <row r="326" spans="1:3" hidden="1" x14ac:dyDescent="0.3">
      <c r="A326" s="23">
        <v>325</v>
      </c>
      <c r="B326" s="23">
        <f t="shared" si="10"/>
        <v>11</v>
      </c>
      <c r="C326" s="23">
        <f t="shared" si="11"/>
        <v>20</v>
      </c>
    </row>
    <row r="327" spans="1:3" hidden="1" x14ac:dyDescent="0.3">
      <c r="A327" s="23">
        <v>326</v>
      </c>
      <c r="B327" s="23">
        <f t="shared" si="10"/>
        <v>11</v>
      </c>
      <c r="C327" s="23">
        <f t="shared" si="11"/>
        <v>21</v>
      </c>
    </row>
    <row r="328" spans="1:3" hidden="1" x14ac:dyDescent="0.3">
      <c r="A328" s="23">
        <v>327</v>
      </c>
      <c r="B328" s="23">
        <f t="shared" si="10"/>
        <v>11</v>
      </c>
      <c r="C328" s="23">
        <f t="shared" si="11"/>
        <v>22</v>
      </c>
    </row>
    <row r="329" spans="1:3" hidden="1" x14ac:dyDescent="0.3">
      <c r="A329" s="23">
        <v>328</v>
      </c>
      <c r="B329" s="23">
        <f t="shared" si="10"/>
        <v>11</v>
      </c>
      <c r="C329" s="23">
        <f t="shared" si="11"/>
        <v>23</v>
      </c>
    </row>
    <row r="330" spans="1:3" hidden="1" x14ac:dyDescent="0.3">
      <c r="A330" s="23">
        <v>329</v>
      </c>
      <c r="B330" s="23">
        <f t="shared" si="10"/>
        <v>11</v>
      </c>
      <c r="C330" s="23">
        <f t="shared" si="11"/>
        <v>24</v>
      </c>
    </row>
    <row r="331" spans="1:3" hidden="1" x14ac:dyDescent="0.3">
      <c r="A331" s="23">
        <v>330</v>
      </c>
      <c r="B331" s="23">
        <f t="shared" si="10"/>
        <v>11</v>
      </c>
      <c r="C331" s="23">
        <f t="shared" si="11"/>
        <v>25</v>
      </c>
    </row>
    <row r="332" spans="1:3" hidden="1" x14ac:dyDescent="0.3">
      <c r="A332" s="23">
        <v>331</v>
      </c>
      <c r="B332" s="23">
        <f t="shared" si="10"/>
        <v>11</v>
      </c>
      <c r="C332" s="23">
        <f t="shared" si="11"/>
        <v>26</v>
      </c>
    </row>
    <row r="333" spans="1:3" hidden="1" x14ac:dyDescent="0.3">
      <c r="A333" s="23">
        <v>332</v>
      </c>
      <c r="B333" s="23">
        <f t="shared" si="10"/>
        <v>11</v>
      </c>
      <c r="C333" s="23">
        <f t="shared" si="11"/>
        <v>27</v>
      </c>
    </row>
    <row r="334" spans="1:3" hidden="1" x14ac:dyDescent="0.3">
      <c r="A334" s="23">
        <v>333</v>
      </c>
      <c r="B334" s="23">
        <f t="shared" si="10"/>
        <v>11</v>
      </c>
      <c r="C334" s="23">
        <f t="shared" si="11"/>
        <v>28</v>
      </c>
    </row>
    <row r="335" spans="1:3" hidden="1" x14ac:dyDescent="0.3">
      <c r="A335" s="23">
        <v>334</v>
      </c>
      <c r="B335" s="23">
        <f t="shared" si="10"/>
        <v>11</v>
      </c>
      <c r="C335" s="23">
        <f t="shared" si="11"/>
        <v>29</v>
      </c>
    </row>
    <row r="336" spans="1:3" hidden="1" x14ac:dyDescent="0.3">
      <c r="A336" s="23">
        <v>335</v>
      </c>
      <c r="B336" s="23">
        <f t="shared" si="10"/>
        <v>11</v>
      </c>
      <c r="C336" s="23">
        <f t="shared" si="11"/>
        <v>30</v>
      </c>
    </row>
    <row r="337" spans="1:3" hidden="1" x14ac:dyDescent="0.3">
      <c r="A337" s="23">
        <v>336</v>
      </c>
      <c r="B337" s="23">
        <f t="shared" si="10"/>
        <v>12</v>
      </c>
      <c r="C337" s="23">
        <f t="shared" si="11"/>
        <v>1</v>
      </c>
    </row>
    <row r="338" spans="1:3" hidden="1" x14ac:dyDescent="0.3">
      <c r="A338" s="23">
        <v>337</v>
      </c>
      <c r="B338" s="23">
        <f t="shared" si="10"/>
        <v>12</v>
      </c>
      <c r="C338" s="23">
        <f t="shared" si="11"/>
        <v>2</v>
      </c>
    </row>
    <row r="339" spans="1:3" hidden="1" x14ac:dyDescent="0.3">
      <c r="A339" s="23">
        <v>338</v>
      </c>
      <c r="B339" s="23">
        <f t="shared" si="10"/>
        <v>12</v>
      </c>
      <c r="C339" s="23">
        <f t="shared" si="11"/>
        <v>3</v>
      </c>
    </row>
    <row r="340" spans="1:3" hidden="1" x14ac:dyDescent="0.3">
      <c r="A340" s="23">
        <v>339</v>
      </c>
      <c r="B340" s="23">
        <f t="shared" si="10"/>
        <v>12</v>
      </c>
      <c r="C340" s="23">
        <f t="shared" si="11"/>
        <v>4</v>
      </c>
    </row>
    <row r="341" spans="1:3" hidden="1" x14ac:dyDescent="0.3">
      <c r="A341" s="23">
        <v>340</v>
      </c>
      <c r="B341" s="23">
        <f t="shared" si="10"/>
        <v>12</v>
      </c>
      <c r="C341" s="23">
        <f t="shared" si="11"/>
        <v>5</v>
      </c>
    </row>
    <row r="342" spans="1:3" hidden="1" x14ac:dyDescent="0.3">
      <c r="A342" s="23">
        <v>341</v>
      </c>
      <c r="B342" s="23">
        <f t="shared" si="10"/>
        <v>12</v>
      </c>
      <c r="C342" s="23">
        <f t="shared" si="11"/>
        <v>6</v>
      </c>
    </row>
    <row r="343" spans="1:3" hidden="1" x14ac:dyDescent="0.3">
      <c r="A343" s="23">
        <v>342</v>
      </c>
      <c r="B343" s="23">
        <f t="shared" si="10"/>
        <v>12</v>
      </c>
      <c r="C343" s="23">
        <f t="shared" si="11"/>
        <v>7</v>
      </c>
    </row>
    <row r="344" spans="1:3" hidden="1" x14ac:dyDescent="0.3">
      <c r="A344" s="23">
        <v>343</v>
      </c>
      <c r="B344" s="23">
        <f t="shared" si="10"/>
        <v>12</v>
      </c>
      <c r="C344" s="23">
        <f t="shared" si="11"/>
        <v>8</v>
      </c>
    </row>
    <row r="345" spans="1:3" hidden="1" x14ac:dyDescent="0.3">
      <c r="A345" s="23">
        <v>344</v>
      </c>
      <c r="B345" s="23">
        <f t="shared" si="10"/>
        <v>12</v>
      </c>
      <c r="C345" s="23">
        <f t="shared" si="11"/>
        <v>9</v>
      </c>
    </row>
    <row r="346" spans="1:3" hidden="1" x14ac:dyDescent="0.3">
      <c r="A346" s="23">
        <v>345</v>
      </c>
      <c r="B346" s="23">
        <f t="shared" si="10"/>
        <v>12</v>
      </c>
      <c r="C346" s="23">
        <f t="shared" si="11"/>
        <v>10</v>
      </c>
    </row>
    <row r="347" spans="1:3" hidden="1" x14ac:dyDescent="0.3">
      <c r="A347" s="23">
        <v>346</v>
      </c>
      <c r="B347" s="23">
        <f t="shared" si="10"/>
        <v>12</v>
      </c>
      <c r="C347" s="23">
        <f t="shared" si="11"/>
        <v>11</v>
      </c>
    </row>
    <row r="348" spans="1:3" hidden="1" x14ac:dyDescent="0.3">
      <c r="A348" s="23">
        <v>347</v>
      </c>
      <c r="B348" s="23">
        <f t="shared" si="10"/>
        <v>12</v>
      </c>
      <c r="C348" s="23">
        <f t="shared" si="11"/>
        <v>12</v>
      </c>
    </row>
    <row r="349" spans="1:3" hidden="1" x14ac:dyDescent="0.3">
      <c r="A349" s="23">
        <v>348</v>
      </c>
      <c r="B349" s="23">
        <f t="shared" si="10"/>
        <v>12</v>
      </c>
      <c r="C349" s="23">
        <f t="shared" si="11"/>
        <v>13</v>
      </c>
    </row>
    <row r="350" spans="1:3" hidden="1" x14ac:dyDescent="0.3">
      <c r="A350" s="23">
        <v>349</v>
      </c>
      <c r="B350" s="23">
        <f t="shared" si="10"/>
        <v>12</v>
      </c>
      <c r="C350" s="23">
        <f t="shared" si="11"/>
        <v>14</v>
      </c>
    </row>
    <row r="351" spans="1:3" hidden="1" x14ac:dyDescent="0.3">
      <c r="A351" s="23">
        <v>350</v>
      </c>
      <c r="B351" s="23">
        <f t="shared" si="10"/>
        <v>12</v>
      </c>
      <c r="C351" s="23">
        <f t="shared" si="11"/>
        <v>15</v>
      </c>
    </row>
    <row r="352" spans="1:3" hidden="1" x14ac:dyDescent="0.3">
      <c r="A352" s="23">
        <v>351</v>
      </c>
      <c r="B352" s="23">
        <f t="shared" si="10"/>
        <v>12</v>
      </c>
      <c r="C352" s="23">
        <f t="shared" si="11"/>
        <v>16</v>
      </c>
    </row>
    <row r="353" spans="1:3" hidden="1" x14ac:dyDescent="0.3">
      <c r="A353" s="23">
        <v>352</v>
      </c>
      <c r="B353" s="23">
        <f t="shared" si="10"/>
        <v>12</v>
      </c>
      <c r="C353" s="23">
        <f t="shared" si="11"/>
        <v>17</v>
      </c>
    </row>
    <row r="354" spans="1:3" hidden="1" x14ac:dyDescent="0.3">
      <c r="A354" s="23">
        <v>353</v>
      </c>
      <c r="B354" s="23">
        <f t="shared" si="10"/>
        <v>12</v>
      </c>
      <c r="C354" s="23">
        <f t="shared" si="11"/>
        <v>18</v>
      </c>
    </row>
    <row r="355" spans="1:3" hidden="1" x14ac:dyDescent="0.3">
      <c r="A355" s="23">
        <v>354</v>
      </c>
      <c r="B355" s="23">
        <f t="shared" si="10"/>
        <v>12</v>
      </c>
      <c r="C355" s="23">
        <f t="shared" si="11"/>
        <v>19</v>
      </c>
    </row>
    <row r="356" spans="1:3" hidden="1" x14ac:dyDescent="0.3">
      <c r="A356" s="23">
        <v>355</v>
      </c>
      <c r="B356" s="23">
        <f t="shared" si="10"/>
        <v>12</v>
      </c>
      <c r="C356" s="23">
        <f t="shared" si="11"/>
        <v>20</v>
      </c>
    </row>
    <row r="357" spans="1:3" hidden="1" x14ac:dyDescent="0.3">
      <c r="A357" s="23">
        <v>356</v>
      </c>
      <c r="B357" s="23">
        <f t="shared" si="10"/>
        <v>12</v>
      </c>
      <c r="C357" s="23">
        <f t="shared" si="11"/>
        <v>21</v>
      </c>
    </row>
    <row r="358" spans="1:3" hidden="1" x14ac:dyDescent="0.3">
      <c r="A358" s="23">
        <v>357</v>
      </c>
      <c r="B358" s="23">
        <f t="shared" si="10"/>
        <v>12</v>
      </c>
      <c r="C358" s="23">
        <f t="shared" si="11"/>
        <v>22</v>
      </c>
    </row>
    <row r="359" spans="1:3" hidden="1" x14ac:dyDescent="0.3">
      <c r="A359" s="23">
        <v>358</v>
      </c>
      <c r="B359" s="23">
        <f t="shared" si="10"/>
        <v>12</v>
      </c>
      <c r="C359" s="23">
        <f t="shared" si="11"/>
        <v>23</v>
      </c>
    </row>
    <row r="360" spans="1:3" hidden="1" x14ac:dyDescent="0.3">
      <c r="A360" s="23">
        <v>359</v>
      </c>
      <c r="B360" s="23">
        <f t="shared" si="10"/>
        <v>12</v>
      </c>
      <c r="C360" s="23">
        <f t="shared" si="11"/>
        <v>24</v>
      </c>
    </row>
    <row r="361" spans="1:3" hidden="1" x14ac:dyDescent="0.3">
      <c r="A361" s="23">
        <v>360</v>
      </c>
      <c r="B361" s="23">
        <f t="shared" si="10"/>
        <v>12</v>
      </c>
      <c r="C361" s="23">
        <f t="shared" si="11"/>
        <v>25</v>
      </c>
    </row>
    <row r="362" spans="1:3" hidden="1" x14ac:dyDescent="0.3">
      <c r="A362" s="23">
        <v>361</v>
      </c>
      <c r="B362" s="23">
        <f t="shared" si="10"/>
        <v>12</v>
      </c>
      <c r="C362" s="23">
        <f t="shared" si="11"/>
        <v>26</v>
      </c>
    </row>
    <row r="363" spans="1:3" hidden="1" x14ac:dyDescent="0.3">
      <c r="A363" s="23">
        <v>362</v>
      </c>
      <c r="B363" s="23">
        <f t="shared" si="10"/>
        <v>12</v>
      </c>
      <c r="C363" s="23">
        <f t="shared" si="11"/>
        <v>27</v>
      </c>
    </row>
    <row r="364" spans="1:3" hidden="1" x14ac:dyDescent="0.3">
      <c r="A364" s="23">
        <v>363</v>
      </c>
      <c r="B364" s="23">
        <f t="shared" si="10"/>
        <v>12</v>
      </c>
      <c r="C364" s="23">
        <f t="shared" si="11"/>
        <v>28</v>
      </c>
    </row>
    <row r="365" spans="1:3" hidden="1" x14ac:dyDescent="0.3">
      <c r="A365" s="23">
        <v>364</v>
      </c>
      <c r="B365" s="23">
        <f t="shared" si="10"/>
        <v>12</v>
      </c>
      <c r="C365" s="23">
        <f t="shared" si="11"/>
        <v>29</v>
      </c>
    </row>
    <row r="366" spans="1:3" hidden="1" x14ac:dyDescent="0.3">
      <c r="A366" s="23">
        <v>365</v>
      </c>
      <c r="B366" s="23">
        <f t="shared" si="10"/>
        <v>12</v>
      </c>
      <c r="C366" s="23">
        <f t="shared" si="11"/>
        <v>30</v>
      </c>
    </row>
    <row r="367" spans="1:3" hidden="1" x14ac:dyDescent="0.3">
      <c r="A367" s="23">
        <v>366</v>
      </c>
      <c r="B367" s="23">
        <f t="shared" si="10"/>
        <v>12</v>
      </c>
      <c r="C367" s="23">
        <f t="shared" ref="C367" si="12">DAY(A367)</f>
        <v>31</v>
      </c>
    </row>
  </sheetData>
  <autoFilter ref="A1:C367">
    <filterColumn colId="1">
      <filters>
        <filter val="10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Liste_plantes</vt:lpstr>
      <vt:lpstr>Liste_engrais</vt:lpstr>
      <vt:lpstr>representation</vt:lpstr>
      <vt:lpstr>USMs</vt:lpstr>
      <vt:lpstr>Tec</vt:lpstr>
      <vt:lpstr>Ini</vt:lpstr>
      <vt:lpstr>Station</vt:lpstr>
      <vt:lpstr>liste_USMs</vt:lpstr>
      <vt:lpstr>jours juliens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inra</dc:creator>
  <cp:lastModifiedBy>Klervi Le-Floch</cp:lastModifiedBy>
  <dcterms:created xsi:type="dcterms:W3CDTF">2019-01-28T10:09:50Z</dcterms:created>
  <dcterms:modified xsi:type="dcterms:W3CDTF">2023-05-16T13:04:24Z</dcterms:modified>
</cp:coreProperties>
</file>